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570" activeTab="3"/>
  </bookViews>
  <sheets>
    <sheet name="آمار غذا" sheetId="2" r:id="rId1"/>
    <sheet name="خوابگاهها" sheetId="7" r:id="rId2"/>
    <sheet name="امار وامها" sheetId="6" r:id="rId3"/>
    <sheet name="آمار خدمات اورزانس" sheetId="5" r:id="rId4"/>
    <sheet name="آمار استفاده کنندگان از استخر" sheetId="4" r:id="rId5"/>
    <sheet name="آمار ورزشی" sheetId="3" r:id="rId6"/>
  </sheets>
  <definedNames>
    <definedName name="_xlnm.Print_Area" localSheetId="3">'آمار خدمات اورزانس'!$A$1:$K$13</definedName>
    <definedName name="_xlnm.Print_Area" localSheetId="0">'آمار غذا'!$A$1:$E$15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5" l="1"/>
  <c r="E8" i="5"/>
  <c r="E6" i="5"/>
  <c r="E5" i="5"/>
  <c r="D10" i="5"/>
  <c r="C10" i="5"/>
  <c r="E10" i="5" s="1"/>
  <c r="D9" i="5"/>
  <c r="E9" i="5" s="1"/>
  <c r="C9" i="5"/>
  <c r="D8" i="5"/>
  <c r="C8" i="5"/>
  <c r="D7" i="5"/>
  <c r="C7" i="5"/>
  <c r="D6" i="5"/>
  <c r="C6" i="5"/>
  <c r="D5" i="5"/>
  <c r="C5" i="5"/>
  <c r="C24" i="5" l="1"/>
  <c r="C7" i="3" l="1"/>
  <c r="D16" i="4"/>
  <c r="C16" i="4"/>
  <c r="E16" i="4" s="1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N26" i="7" l="1"/>
  <c r="M26" i="7"/>
  <c r="D26" i="7"/>
  <c r="D8" i="6" l="1"/>
  <c r="E15" i="2" l="1"/>
  <c r="D15" i="2"/>
  <c r="C15" i="2"/>
</calcChain>
</file>

<file path=xl/comments1.xml><?xml version="1.0" encoding="utf-8"?>
<comments xmlns="http://schemas.openxmlformats.org/spreadsheetml/2006/main">
  <authors>
    <author>Author</author>
  </authors>
  <commentList>
    <comment ref="D16" authorId="0" shapeId="0">
      <text>
        <r>
          <rPr>
            <b/>
            <sz val="9"/>
            <color indexed="81"/>
            <rFont val="Tahoma"/>
          </rPr>
          <t>Author:</t>
        </r>
        <r>
          <rPr>
            <sz val="9"/>
            <color indexed="81"/>
            <rFont val="Tahoma"/>
          </rPr>
          <t xml:space="preserve">
مجموع زیر بنای دو بلوک</t>
        </r>
      </text>
    </comment>
  </commentList>
</comments>
</file>

<file path=xl/sharedStrings.xml><?xml version="1.0" encoding="utf-8"?>
<sst xmlns="http://schemas.openxmlformats.org/spreadsheetml/2006/main" count="215" uniqueCount="121">
  <si>
    <t>ردیف</t>
  </si>
  <si>
    <t>ماه</t>
  </si>
  <si>
    <t>تعداد صبحانه</t>
  </si>
  <si>
    <t xml:space="preserve">تعداد ناهار </t>
  </si>
  <si>
    <t>تعداد شام</t>
  </si>
  <si>
    <t>فروردین</t>
  </si>
  <si>
    <t>اردیبهشت</t>
  </si>
  <si>
    <t>خرداد</t>
  </si>
  <si>
    <t>تیر</t>
  </si>
  <si>
    <t>مرداد</t>
  </si>
  <si>
    <t xml:space="preserve"> شهریور</t>
  </si>
  <si>
    <t>مهر</t>
  </si>
  <si>
    <t>آبان</t>
  </si>
  <si>
    <t xml:space="preserve">آذر </t>
  </si>
  <si>
    <t>دی</t>
  </si>
  <si>
    <t>بهمن</t>
  </si>
  <si>
    <t>اسفند</t>
  </si>
  <si>
    <t>جمع</t>
  </si>
  <si>
    <t>عنوان مشارکت کننده در فعالیتها</t>
  </si>
  <si>
    <t>تعداد افراد فعال
(میانگین ماهیانه)</t>
  </si>
  <si>
    <t>هیات علمی</t>
  </si>
  <si>
    <r>
      <t xml:space="preserve">کارکنان </t>
    </r>
    <r>
      <rPr>
        <sz val="12"/>
        <color theme="1"/>
        <rFont val="B Zar"/>
        <charset val="178"/>
      </rPr>
      <t>(با شرکتی)</t>
    </r>
  </si>
  <si>
    <r>
      <t>دانشجویان</t>
    </r>
    <r>
      <rPr>
        <sz val="11"/>
        <color theme="1"/>
        <rFont val="B Zar"/>
        <charset val="178"/>
      </rPr>
      <t xml:space="preserve"> (خارج از ساعت موظف آموزشی)</t>
    </r>
  </si>
  <si>
    <t>خواهران</t>
  </si>
  <si>
    <t>برادران</t>
  </si>
  <si>
    <t>جمع ماهیانه</t>
  </si>
  <si>
    <t>میانگین روزانه</t>
  </si>
  <si>
    <t>آذر</t>
  </si>
  <si>
    <t>شهریور</t>
  </si>
  <si>
    <t xml:space="preserve">مهر </t>
  </si>
  <si>
    <t>میانگین ماهیانه</t>
  </si>
  <si>
    <t>نوع مراجعات</t>
  </si>
  <si>
    <t xml:space="preserve">خانم </t>
  </si>
  <si>
    <t>آقا</t>
  </si>
  <si>
    <t>ماه کارکرد در سال</t>
  </si>
  <si>
    <t>پزشک</t>
  </si>
  <si>
    <t xml:space="preserve">تزریقات </t>
  </si>
  <si>
    <t>اعزام باآمبولانس</t>
  </si>
  <si>
    <t>سرم تراپی</t>
  </si>
  <si>
    <t>انواع پانسمان</t>
  </si>
  <si>
    <t>ECGنوار قلب</t>
  </si>
  <si>
    <t>دندان پزشکی</t>
  </si>
  <si>
    <t>دندانپزشکی</t>
  </si>
  <si>
    <t>تعداد مراجعه</t>
  </si>
  <si>
    <t>ترمیم</t>
  </si>
  <si>
    <t>عصب کشی</t>
  </si>
  <si>
    <t>پست و روکش</t>
  </si>
  <si>
    <t>جرمگیری</t>
  </si>
  <si>
    <t>کشیدن</t>
  </si>
  <si>
    <t>گراف تشخیصی</t>
  </si>
  <si>
    <t>فقط ویزیت</t>
  </si>
  <si>
    <t>نوع وام</t>
  </si>
  <si>
    <t xml:space="preserve">تعداد </t>
  </si>
  <si>
    <r>
      <t xml:space="preserve">مبلغ </t>
    </r>
    <r>
      <rPr>
        <sz val="11"/>
        <color theme="1"/>
        <rFont val="B Zar"/>
        <charset val="178"/>
      </rPr>
      <t>(میلیون ریال)</t>
    </r>
  </si>
  <si>
    <t>سرانه وام پرداختی</t>
  </si>
  <si>
    <t>وام تحصیلی</t>
  </si>
  <si>
    <t>وام ودیعه مسکن</t>
  </si>
  <si>
    <t>وام ضروری</t>
  </si>
  <si>
    <t>وام مسکن</t>
  </si>
  <si>
    <t>وام شهریه</t>
  </si>
  <si>
    <t>آمار استفاده کنندگان از استخر دانشگاه در سال 98</t>
  </si>
  <si>
    <t>آمار میانگین افراد استفاده کننده از امکانات ورزشی دانشگاه  در سال 98</t>
  </si>
  <si>
    <t>آمار خدمات درمانی ارائه شده در مرکز بهداشت و درمان دانشگاه زنجان-1398</t>
  </si>
  <si>
    <t xml:space="preserve">نوع بنا </t>
  </si>
  <si>
    <t>بهره برداری</t>
  </si>
  <si>
    <t>کاربری غالب</t>
  </si>
  <si>
    <t>خوابگاه دانشجویی</t>
  </si>
  <si>
    <t>عنوان ساختمان</t>
  </si>
  <si>
    <t>ساختمان</t>
  </si>
  <si>
    <t>زیربنا</t>
  </si>
  <si>
    <t>تعداد طبقات</t>
  </si>
  <si>
    <t>موجود/ سال بهره برداری</t>
  </si>
  <si>
    <t>در دست احداث / درصد پیشرفت فیزیکی</t>
  </si>
  <si>
    <t>نوع مالکیت</t>
  </si>
  <si>
    <t>اداری</t>
  </si>
  <si>
    <t>رفاهی</t>
  </si>
  <si>
    <t>سایر</t>
  </si>
  <si>
    <t xml:space="preserve">نوع خوابگاه </t>
  </si>
  <si>
    <t>ظرفیت اسمی (نفر)</t>
  </si>
  <si>
    <t>خوابگاه خیرین (خواهران)</t>
  </si>
  <si>
    <t>1376</t>
  </si>
  <si>
    <t>ملکی</t>
  </si>
  <si>
    <t>خوابگاه فاطمیه  1(خواهران)</t>
  </si>
  <si>
    <t>خوابگاه فاطمیه  2(خواهران)</t>
  </si>
  <si>
    <t>خوابگاه صدرا(خواهران)</t>
  </si>
  <si>
    <t>1392</t>
  </si>
  <si>
    <t>خوابگاه فاطمیه  3(خواهران)</t>
  </si>
  <si>
    <t>1384</t>
  </si>
  <si>
    <t>خوابگاه فاطمیه  4(خواهران)</t>
  </si>
  <si>
    <t>1389</t>
  </si>
  <si>
    <t>1365</t>
  </si>
  <si>
    <t>خوابگاه فاطمیه  5(خواهران)</t>
  </si>
  <si>
    <t>خوابگاه عسگرنژاد(برادران)</t>
  </si>
  <si>
    <t>1375</t>
  </si>
  <si>
    <t>خوابگاه ناصربخت(برادران)</t>
  </si>
  <si>
    <t xml:space="preserve">خوابگاه روغنی زنجانی(برادران) </t>
  </si>
  <si>
    <t>1391</t>
  </si>
  <si>
    <t>خوابگاه ورقایی(برادران)</t>
  </si>
  <si>
    <t>خوابگاه علیخانی(برادران)</t>
  </si>
  <si>
    <t>خوابگاه نوری(برادران)</t>
  </si>
  <si>
    <t>خوابگاه بابا زاده(برادران)</t>
  </si>
  <si>
    <t>خوابگاه فرجامی(برادران)</t>
  </si>
  <si>
    <t>خوابگاه استقلال(برادران)</t>
  </si>
  <si>
    <t xml:space="preserve">ساختمان غذا خوری و مطالعه خوابگاه خوهران </t>
  </si>
  <si>
    <t>نگهبانی خوابگاه فاطمیه 1و2</t>
  </si>
  <si>
    <t>نگهبانی خوابگاه فاطمیه 1و1</t>
  </si>
  <si>
    <t>نگهبانی خوابگاه برادران</t>
  </si>
  <si>
    <t>1378</t>
  </si>
  <si>
    <t>انبار مركزی امور دانشجویان</t>
  </si>
  <si>
    <t>جمع بنا</t>
  </si>
  <si>
    <t>فضای کالبدی خوابگاهی دانشجویان به تفکیک جنسیت و ظرفیت در سال 98</t>
  </si>
  <si>
    <t>*</t>
  </si>
  <si>
    <t>خوابگاه فاطمیه  6(خواهران)</t>
  </si>
  <si>
    <t>در ستون مربوط به ظرفیت فعلی تعداد دانشجویان اسکان داده شده لحاظ گردیده است</t>
  </si>
  <si>
    <t>ظرفیت فعلی (نفر)*</t>
  </si>
  <si>
    <t>اسکان دانشجو</t>
  </si>
  <si>
    <t>خودگردان</t>
  </si>
  <si>
    <t>ماخذ: گزارش معاونت دانشجویی در 99/11/8</t>
  </si>
  <si>
    <t>آما ر سرو غذای دانشجویی دردانشگاه - سال 1398</t>
  </si>
  <si>
    <t xml:space="preserve">آمار وام های ارائه شده دانشجویی دانشگاه در سال 1398 </t>
  </si>
  <si>
    <t xml:space="preserve"> 420نفر از ابتدای سال جاری تا اسفند ماه اعم از دانشجویان-کارکنان و اعضای هیأت علمی جهت ویزیت به دندانپزشکی مراجعه نموده اند که کارهای درمانی مورد نیاز انجام پذیرفته است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</si>
</sst>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#,##0_ ;\-#,##0\ "/>
    <numFmt numFmtId="166" formatCode="0.0"/>
    <numFmt numFmtId="167" formatCode="#,##0.0_ ;\-#,##0.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4"/>
      <color theme="1"/>
      <name val="B Zar"/>
      <charset val="178"/>
    </font>
    <font>
      <sz val="14"/>
      <color theme="1"/>
      <name val="B Zar"/>
      <charset val="178"/>
    </font>
    <font>
      <sz val="11"/>
      <color theme="1"/>
      <name val="B Zar"/>
      <charset val="178"/>
    </font>
    <font>
      <sz val="12"/>
      <color theme="1"/>
      <name val="B Zar"/>
      <charset val="178"/>
    </font>
    <font>
      <b/>
      <sz val="12"/>
      <color theme="1"/>
      <name val="B Zar"/>
      <charset val="178"/>
    </font>
    <font>
      <sz val="14"/>
      <color theme="1"/>
      <name val="Calibri"/>
      <family val="2"/>
      <charset val="178"/>
      <scheme val="minor"/>
    </font>
    <font>
      <b/>
      <sz val="16"/>
      <color theme="1"/>
      <name val="B Nazanin"/>
      <charset val="178"/>
    </font>
    <font>
      <sz val="12"/>
      <color theme="1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sz val="14"/>
      <color theme="1"/>
      <name val="B Nazanin"/>
      <charset val="178"/>
    </font>
    <font>
      <sz val="14"/>
      <color rgb="FFFF0000"/>
      <name val="B Zar"/>
      <charset val="178"/>
    </font>
    <font>
      <sz val="12"/>
      <color rgb="FFFF0000"/>
      <name val="B Zar"/>
      <charset val="178"/>
    </font>
    <font>
      <sz val="16"/>
      <color theme="1"/>
      <name val="B Zar"/>
      <charset val="178"/>
    </font>
    <font>
      <sz val="12"/>
      <color theme="1"/>
      <name val="2  Badr"/>
      <charset val="178"/>
    </font>
    <font>
      <sz val="10"/>
      <color theme="1"/>
      <name val="B Zar"/>
      <charset val="178"/>
    </font>
    <font>
      <sz val="11"/>
      <color theme="1"/>
      <name val="2  Badr"/>
      <charset val="178"/>
    </font>
    <font>
      <sz val="13"/>
      <name val="B Zar"/>
      <charset val="178"/>
    </font>
    <font>
      <sz val="13"/>
      <color indexed="8"/>
      <name val="B Zar"/>
      <charset val="178"/>
    </font>
    <font>
      <sz val="13"/>
      <color theme="1"/>
      <name val="B Zar"/>
      <charset val="178"/>
    </font>
    <font>
      <sz val="12"/>
      <name val="2  Badr"/>
      <charset val="178"/>
    </font>
    <font>
      <sz val="12"/>
      <name val="B Zar"/>
      <charset val="178"/>
    </font>
    <font>
      <sz val="11"/>
      <name val="B Zar"/>
      <charset val="178"/>
    </font>
    <font>
      <sz val="11"/>
      <color indexed="8"/>
      <name val="B Zar"/>
      <charset val="178"/>
    </font>
    <font>
      <sz val="11"/>
      <name val="2  Badr"/>
      <charset val="178"/>
    </font>
    <font>
      <sz val="18"/>
      <color theme="1"/>
      <name val="B Zar"/>
      <charset val="178"/>
    </font>
    <font>
      <sz val="12"/>
      <color theme="1"/>
      <name val="B Titr"/>
      <charset val="178"/>
    </font>
    <font>
      <sz val="9"/>
      <color indexed="81"/>
      <name val="Tahoma"/>
    </font>
    <font>
      <b/>
      <sz val="9"/>
      <color indexed="81"/>
      <name val="Tahoma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5" fillId="0" borderId="0" xfId="1" applyFont="1"/>
    <xf numFmtId="0" fontId="6" fillId="2" borderId="3" xfId="1" applyFont="1" applyFill="1" applyBorder="1" applyAlignment="1">
      <alignment horizontal="center" vertical="center" textRotation="90"/>
    </xf>
    <xf numFmtId="0" fontId="5" fillId="2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0" xfId="1" applyFont="1" applyAlignment="1">
      <alignment horizontal="center"/>
    </xf>
    <xf numFmtId="165" fontId="5" fillId="3" borderId="4" xfId="1" applyNumberFormat="1" applyFont="1" applyFill="1" applyBorder="1" applyAlignment="1">
      <alignment horizontal="center" vertical="center"/>
    </xf>
    <xf numFmtId="0" fontId="7" fillId="0" borderId="0" xfId="1" applyFont="1"/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7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3" fontId="14" fillId="0" borderId="4" xfId="0" applyNumberFormat="1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3" fontId="14" fillId="3" borderId="4" xfId="0" applyNumberFormat="1" applyFont="1" applyFill="1" applyBorder="1" applyAlignment="1">
      <alignment horizontal="center"/>
    </xf>
    <xf numFmtId="0" fontId="5" fillId="0" borderId="0" xfId="3" applyFont="1" applyFill="1" applyAlignment="1">
      <alignment vertical="center"/>
    </xf>
    <xf numFmtId="0" fontId="5" fillId="2" borderId="7" xfId="3" applyFont="1" applyFill="1" applyBorder="1" applyAlignment="1">
      <alignment vertical="center"/>
    </xf>
    <xf numFmtId="0" fontId="5" fillId="0" borderId="0" xfId="3" applyFont="1" applyFill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right" vertical="center"/>
    </xf>
    <xf numFmtId="0" fontId="15" fillId="0" borderId="4" xfId="3" applyFont="1" applyFill="1" applyBorder="1" applyAlignment="1">
      <alignment horizontal="right" vertical="center"/>
    </xf>
    <xf numFmtId="0" fontId="15" fillId="0" borderId="0" xfId="3" applyFont="1" applyFill="1" applyAlignment="1">
      <alignment vertical="center"/>
    </xf>
    <xf numFmtId="0" fontId="15" fillId="0" borderId="0" xfId="3" applyFont="1" applyFill="1" applyAlignment="1">
      <alignment vertical="center" wrapText="1"/>
    </xf>
    <xf numFmtId="0" fontId="5" fillId="0" borderId="0" xfId="3" applyFont="1" applyFill="1"/>
    <xf numFmtId="0" fontId="6" fillId="4" borderId="3" xfId="3" applyFont="1" applyFill="1" applyBorder="1" applyAlignment="1">
      <alignment horizontal="center" vertical="center" textRotation="90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 wrapText="1"/>
    </xf>
    <xf numFmtId="165" fontId="5" fillId="3" borderId="4" xfId="3" applyNumberFormat="1" applyFont="1" applyFill="1" applyBorder="1" applyAlignment="1">
      <alignment horizontal="center" vertical="center" readingOrder="2"/>
    </xf>
    <xf numFmtId="0" fontId="5" fillId="0" borderId="4" xfId="3" applyFont="1" applyFill="1" applyBorder="1" applyAlignment="1">
      <alignment vertical="center"/>
    </xf>
    <xf numFmtId="0" fontId="5" fillId="0" borderId="0" xfId="3" applyFont="1" applyFill="1" applyAlignment="1">
      <alignment horizontal="right"/>
    </xf>
    <xf numFmtId="0" fontId="10" fillId="0" borderId="2" xfId="0" applyFont="1" applyBorder="1" applyAlignment="1"/>
    <xf numFmtId="0" fontId="6" fillId="0" borderId="0" xfId="5" applyFont="1" applyFill="1" applyBorder="1" applyAlignment="1">
      <alignment vertical="center"/>
    </xf>
    <xf numFmtId="0" fontId="1" fillId="0" borderId="0" xfId="5" applyFont="1"/>
    <xf numFmtId="0" fontId="7" fillId="5" borderId="7" xfId="5" applyFont="1" applyFill="1" applyBorder="1" applyAlignment="1">
      <alignment horizontal="center" vertical="center" wrapText="1" readingOrder="2"/>
    </xf>
    <xf numFmtId="0" fontId="7" fillId="5" borderId="9" xfId="5" applyFont="1" applyFill="1" applyBorder="1" applyAlignment="1">
      <alignment vertical="center" wrapText="1" readingOrder="2"/>
    </xf>
    <xf numFmtId="0" fontId="7" fillId="5" borderId="5" xfId="5" applyFont="1" applyFill="1" applyBorder="1" applyAlignment="1">
      <alignment horizontal="center" vertical="center" wrapText="1" readingOrder="2"/>
    </xf>
    <xf numFmtId="0" fontId="7" fillId="3" borderId="7" xfId="5" applyFont="1" applyFill="1" applyBorder="1" applyAlignment="1">
      <alignment vertical="center" textRotation="90" wrapText="1" readingOrder="2"/>
    </xf>
    <xf numFmtId="0" fontId="7" fillId="5" borderId="7" xfId="5" applyFont="1" applyFill="1" applyBorder="1" applyAlignment="1">
      <alignment vertical="center" wrapText="1" readingOrder="2"/>
    </xf>
    <xf numFmtId="0" fontId="7" fillId="3" borderId="7" xfId="5" applyFont="1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 vertical="center" wrapText="1" readingOrder="2"/>
    </xf>
    <xf numFmtId="0" fontId="6" fillId="5" borderId="3" xfId="5" applyFont="1" applyFill="1" applyBorder="1" applyAlignment="1">
      <alignment horizontal="center" vertical="center" textRotation="90" wrapText="1" readingOrder="2"/>
    </xf>
    <xf numFmtId="0" fontId="7" fillId="5" borderId="10" xfId="5" applyFont="1" applyFill="1" applyBorder="1" applyAlignment="1">
      <alignment horizontal="center" vertical="center" wrapText="1" readingOrder="2"/>
    </xf>
    <xf numFmtId="0" fontId="6" fillId="5" borderId="4" xfId="5" applyFont="1" applyFill="1" applyBorder="1" applyAlignment="1">
      <alignment horizontal="center" vertical="center" wrapText="1" readingOrder="2"/>
    </xf>
    <xf numFmtId="0" fontId="7" fillId="3" borderId="3" xfId="5" applyFont="1" applyFill="1" applyBorder="1" applyAlignment="1">
      <alignment horizontal="center" vertical="center" wrapText="1" readingOrder="2"/>
    </xf>
    <xf numFmtId="0" fontId="7" fillId="5" borderId="3" xfId="5" applyFont="1" applyFill="1" applyBorder="1" applyAlignment="1">
      <alignment horizontal="center" vertical="center" wrapText="1" readingOrder="2"/>
    </xf>
    <xf numFmtId="0" fontId="19" fillId="5" borderId="4" xfId="5" applyFont="1" applyFill="1" applyBorder="1" applyAlignment="1">
      <alignment horizontal="center" vertical="center" wrapText="1" readingOrder="2"/>
    </xf>
    <xf numFmtId="0" fontId="6" fillId="3" borderId="11" xfId="5" applyFont="1" applyFill="1" applyBorder="1" applyAlignment="1">
      <alignment horizontal="center" vertical="center" wrapText="1" readingOrder="2"/>
    </xf>
    <xf numFmtId="0" fontId="6" fillId="5" borderId="7" xfId="5" applyFont="1" applyFill="1" applyBorder="1" applyAlignment="1">
      <alignment horizontal="center" vertical="center" wrapText="1" readingOrder="2"/>
    </xf>
    <xf numFmtId="0" fontId="6" fillId="3" borderId="4" xfId="5" applyFont="1" applyFill="1" applyBorder="1" applyAlignment="1">
      <alignment horizontal="center" vertical="center" wrapText="1" readingOrder="2"/>
    </xf>
    <xf numFmtId="0" fontId="6" fillId="3" borderId="4" xfId="5" applyFont="1" applyFill="1" applyBorder="1" applyAlignment="1">
      <alignment horizontal="center" vertical="center" wrapText="1"/>
    </xf>
    <xf numFmtId="0" fontId="20" fillId="0" borderId="0" xfId="5" applyFont="1" applyFill="1" applyBorder="1" applyAlignment="1">
      <alignment horizontal="center" vertical="center" wrapText="1" readingOrder="2"/>
    </xf>
    <xf numFmtId="0" fontId="21" fillId="0" borderId="4" xfId="5" applyFont="1" applyFill="1" applyBorder="1" applyAlignment="1">
      <alignment horizontal="center" vertical="center" wrapText="1" readingOrder="2"/>
    </xf>
    <xf numFmtId="0" fontId="22" fillId="0" borderId="5" xfId="5" applyFont="1" applyFill="1" applyBorder="1" applyAlignment="1">
      <alignment vertical="center" wrapText="1" readingOrder="2"/>
    </xf>
    <xf numFmtId="0" fontId="22" fillId="0" borderId="4" xfId="5" applyFont="1" applyFill="1" applyBorder="1" applyAlignment="1">
      <alignment horizontal="center" vertical="center" wrapText="1" readingOrder="2"/>
    </xf>
    <xf numFmtId="49" fontId="22" fillId="0" borderId="4" xfId="5" applyNumberFormat="1" applyFont="1" applyFill="1" applyBorder="1" applyAlignment="1">
      <alignment horizontal="center" vertical="center" wrapText="1" readingOrder="2"/>
    </xf>
    <xf numFmtId="0" fontId="23" fillId="0" borderId="4" xfId="5" applyFont="1" applyBorder="1" applyAlignment="1">
      <alignment horizontal="center" vertical="center"/>
    </xf>
    <xf numFmtId="0" fontId="22" fillId="0" borderId="5" xfId="5" applyFont="1" applyFill="1" applyBorder="1" applyAlignment="1">
      <alignment horizontal="right" vertical="center" wrapText="1" readingOrder="2"/>
    </xf>
    <xf numFmtId="0" fontId="24" fillId="0" borderId="0" xfId="5" applyFont="1" applyFill="1" applyBorder="1" applyAlignment="1">
      <alignment horizontal="center" vertical="center" wrapText="1" readingOrder="2"/>
    </xf>
    <xf numFmtId="0" fontId="21" fillId="0" borderId="3" xfId="5" applyFont="1" applyFill="1" applyBorder="1" applyAlignment="1">
      <alignment horizontal="center" vertical="center" wrapText="1" readingOrder="2"/>
    </xf>
    <xf numFmtId="3" fontId="22" fillId="0" borderId="4" xfId="5" applyNumberFormat="1" applyFont="1" applyFill="1" applyBorder="1" applyAlignment="1">
      <alignment horizontal="center" vertical="center" wrapText="1" readingOrder="2"/>
    </xf>
    <xf numFmtId="0" fontId="22" fillId="0" borderId="4" xfId="5" applyFont="1" applyFill="1" applyBorder="1" applyAlignment="1">
      <alignment vertical="center" wrapText="1" readingOrder="2"/>
    </xf>
    <xf numFmtId="0" fontId="22" fillId="0" borderId="4" xfId="5" applyFont="1" applyFill="1" applyBorder="1" applyAlignment="1">
      <alignment horizontal="right" vertical="center" wrapText="1" readingOrder="2"/>
    </xf>
    <xf numFmtId="0" fontId="25" fillId="3" borderId="4" xfId="5" applyFont="1" applyFill="1" applyBorder="1" applyAlignment="1">
      <alignment vertical="center" wrapText="1" readingOrder="2"/>
    </xf>
    <xf numFmtId="49" fontId="21" fillId="0" borderId="4" xfId="5" applyNumberFormat="1" applyFont="1" applyFill="1" applyBorder="1" applyAlignment="1">
      <alignment horizontal="center" vertical="center" wrapText="1" readingOrder="2"/>
    </xf>
    <xf numFmtId="0" fontId="26" fillId="0" borderId="4" xfId="5" applyFont="1" applyFill="1" applyBorder="1" applyAlignment="1">
      <alignment horizontal="center" vertical="center" wrapText="1" readingOrder="2"/>
    </xf>
    <xf numFmtId="0" fontId="27" fillId="0" borderId="4" xfId="5" applyFont="1" applyFill="1" applyBorder="1" applyAlignment="1">
      <alignment horizontal="center" vertical="center" wrapText="1" readingOrder="2"/>
    </xf>
    <xf numFmtId="49" fontId="27" fillId="0" borderId="4" xfId="5" applyNumberFormat="1" applyFont="1" applyFill="1" applyBorder="1" applyAlignment="1">
      <alignment horizontal="center" vertical="center" wrapText="1" readingOrder="2"/>
    </xf>
    <xf numFmtId="0" fontId="6" fillId="0" borderId="4" xfId="5" applyFont="1" applyBorder="1" applyAlignment="1">
      <alignment horizontal="center" vertical="center"/>
    </xf>
    <xf numFmtId="0" fontId="28" fillId="0" borderId="0" xfId="5" applyFont="1" applyFill="1" applyBorder="1" applyAlignment="1">
      <alignment horizontal="center" vertical="center" wrapText="1" readingOrder="2"/>
    </xf>
    <xf numFmtId="0" fontId="27" fillId="0" borderId="5" xfId="5" applyFont="1" applyFill="1" applyBorder="1" applyAlignment="1">
      <alignment vertical="center" wrapText="1" readingOrder="2"/>
    </xf>
    <xf numFmtId="0" fontId="1" fillId="0" borderId="0" xfId="5" applyFont="1" applyAlignment="1">
      <alignment vertical="center"/>
    </xf>
    <xf numFmtId="0" fontId="1" fillId="0" borderId="0" xfId="5" applyFont="1" applyAlignment="1">
      <alignment horizontal="center"/>
    </xf>
    <xf numFmtId="0" fontId="1" fillId="2" borderId="0" xfId="5" applyFont="1" applyFill="1" applyAlignment="1">
      <alignment horizontal="center"/>
    </xf>
    <xf numFmtId="0" fontId="29" fillId="6" borderId="4" xfId="5" applyFont="1" applyFill="1" applyBorder="1" applyAlignment="1">
      <alignment horizontal="center" vertical="center" wrapText="1"/>
    </xf>
    <xf numFmtId="0" fontId="21" fillId="6" borderId="4" xfId="5" applyFont="1" applyFill="1" applyBorder="1" applyAlignment="1">
      <alignment horizontal="center" vertical="center" wrapText="1" readingOrder="2"/>
    </xf>
    <xf numFmtId="0" fontId="26" fillId="6" borderId="4" xfId="5" applyFont="1" applyFill="1" applyBorder="1" applyAlignment="1">
      <alignment horizontal="center" vertical="center" wrapText="1" readingOrder="2"/>
    </xf>
    <xf numFmtId="0" fontId="22" fillId="0" borderId="5" xfId="5" applyFont="1" applyFill="1" applyBorder="1" applyAlignment="1">
      <alignment horizontal="center" vertical="center" wrapText="1" readingOrder="2"/>
    </xf>
    <xf numFmtId="0" fontId="1" fillId="0" borderId="0" xfId="5" applyFont="1" applyAlignment="1">
      <alignment horizontal="center" vertical="center"/>
    </xf>
    <xf numFmtId="0" fontId="5" fillId="0" borderId="4" xfId="8" applyFont="1" applyFill="1" applyBorder="1" applyAlignment="1">
      <alignment horizontal="center" vertical="center"/>
    </xf>
    <xf numFmtId="0" fontId="5" fillId="0" borderId="3" xfId="8" applyFont="1" applyFill="1" applyBorder="1" applyAlignment="1">
      <alignment horizontal="center" vertical="center"/>
    </xf>
    <xf numFmtId="165" fontId="5" fillId="0" borderId="3" xfId="9" applyNumberFormat="1" applyFont="1" applyFill="1" applyBorder="1" applyAlignment="1">
      <alignment horizontal="center" vertical="center"/>
    </xf>
    <xf numFmtId="167" fontId="5" fillId="0" borderId="4" xfId="9" applyNumberFormat="1" applyFont="1" applyFill="1" applyBorder="1" applyAlignment="1">
      <alignment horizontal="center" vertical="center"/>
    </xf>
    <xf numFmtId="165" fontId="5" fillId="0" borderId="4" xfId="9" applyNumberFormat="1" applyFont="1" applyFill="1" applyBorder="1" applyAlignment="1">
      <alignment horizontal="center" vertical="center"/>
    </xf>
    <xf numFmtId="165" fontId="5" fillId="0" borderId="3" xfId="7" applyNumberFormat="1" applyFont="1" applyFill="1" applyBorder="1" applyAlignment="1">
      <alignment horizontal="center" vertical="center"/>
    </xf>
    <xf numFmtId="165" fontId="5" fillId="0" borderId="4" xfId="7" applyNumberFormat="1" applyFont="1" applyFill="1" applyBorder="1" applyAlignment="1">
      <alignment horizontal="center" vertical="center"/>
    </xf>
    <xf numFmtId="3" fontId="5" fillId="0" borderId="4" xfId="6" applyNumberFormat="1" applyFont="1" applyFill="1" applyBorder="1" applyAlignment="1">
      <alignment horizontal="center" vertical="center"/>
    </xf>
    <xf numFmtId="3" fontId="5" fillId="3" borderId="4" xfId="6" applyNumberFormat="1" applyFont="1" applyFill="1" applyBorder="1" applyAlignment="1">
      <alignment horizontal="center" vertical="center"/>
    </xf>
    <xf numFmtId="0" fontId="22" fillId="7" borderId="4" xfId="5" applyFont="1" applyFill="1" applyBorder="1" applyAlignment="1">
      <alignment horizontal="center" vertical="center" wrapText="1" readingOrder="2"/>
    </xf>
    <xf numFmtId="0" fontId="5" fillId="0" borderId="4" xfId="8" applyFont="1" applyFill="1" applyBorder="1" applyAlignment="1">
      <alignment horizontal="center" vertical="center"/>
    </xf>
    <xf numFmtId="3" fontId="5" fillId="0" borderId="4" xfId="8" applyNumberFormat="1" applyFont="1" applyFill="1" applyBorder="1" applyAlignment="1">
      <alignment horizontal="center" vertical="center"/>
    </xf>
    <xf numFmtId="3" fontId="15" fillId="0" borderId="4" xfId="8" applyNumberFormat="1" applyFont="1" applyFill="1" applyBorder="1" applyAlignment="1">
      <alignment horizontal="center" vertical="center"/>
    </xf>
    <xf numFmtId="0" fontId="15" fillId="0" borderId="4" xfId="8" applyFont="1" applyFill="1" applyBorder="1" applyAlignment="1">
      <alignment vertical="center"/>
    </xf>
    <xf numFmtId="0" fontId="5" fillId="2" borderId="4" xfId="3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/>
    </xf>
    <xf numFmtId="0" fontId="7" fillId="5" borderId="4" xfId="5" applyFont="1" applyFill="1" applyBorder="1" applyAlignment="1">
      <alignment horizontal="center" vertical="center" wrapText="1" readingOrder="2"/>
    </xf>
    <xf numFmtId="0" fontId="7" fillId="5" borderId="5" xfId="5" applyFont="1" applyFill="1" applyBorder="1" applyAlignment="1">
      <alignment horizontal="center" vertical="center" wrapText="1" readingOrder="2"/>
    </xf>
    <xf numFmtId="0" fontId="7" fillId="5" borderId="8" xfId="5" applyFont="1" applyFill="1" applyBorder="1" applyAlignment="1">
      <alignment horizontal="center" vertical="center" wrapText="1" readingOrder="2"/>
    </xf>
    <xf numFmtId="0" fontId="7" fillId="5" borderId="6" xfId="5" applyFont="1" applyFill="1" applyBorder="1" applyAlignment="1">
      <alignment horizontal="center" vertical="center" wrapText="1" readingOrder="2"/>
    </xf>
    <xf numFmtId="0" fontId="30" fillId="0" borderId="0" xfId="5" applyFont="1" applyAlignment="1">
      <alignment horizontal="right"/>
    </xf>
    <xf numFmtId="0" fontId="17" fillId="0" borderId="2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2" fontId="6" fillId="2" borderId="7" xfId="3" applyNumberFormat="1" applyFont="1" applyFill="1" applyBorder="1" applyAlignment="1">
      <alignment horizontal="center" vertical="center" textRotation="90"/>
    </xf>
    <xf numFmtId="2" fontId="6" fillId="2" borderId="3" xfId="3" applyNumberFormat="1" applyFont="1" applyFill="1" applyBorder="1" applyAlignment="1">
      <alignment horizontal="center" vertical="center" textRotation="90"/>
    </xf>
    <xf numFmtId="0" fontId="5" fillId="2" borderId="3" xfId="3" applyFont="1" applyFill="1" applyBorder="1" applyAlignment="1">
      <alignment horizontal="center" vertical="center"/>
    </xf>
    <xf numFmtId="0" fontId="16" fillId="0" borderId="12" xfId="3" applyFont="1" applyFill="1" applyBorder="1" applyAlignment="1">
      <alignment horizontal="right" vertical="center" wrapText="1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166" fontId="5" fillId="0" borderId="4" xfId="1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readingOrder="2"/>
    </xf>
    <xf numFmtId="0" fontId="6" fillId="3" borderId="7" xfId="3" applyFont="1" applyFill="1" applyBorder="1" applyAlignment="1">
      <alignment horizontal="center" vertical="center" readingOrder="2"/>
    </xf>
    <xf numFmtId="0" fontId="7" fillId="3" borderId="3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</cellXfs>
  <cellStyles count="10">
    <cellStyle name="Comma 2" xfId="2"/>
    <cellStyle name="Comma 2 2" xfId="7"/>
    <cellStyle name="Comma 3" xfId="4"/>
    <cellStyle name="Comma 3 2" xfId="9"/>
    <cellStyle name="Normal" xfId="0" builtinId="0"/>
    <cellStyle name="Normal 2" xfId="1"/>
    <cellStyle name="Normal 2 2" xfId="6"/>
    <cellStyle name="Normal 3" xfId="3"/>
    <cellStyle name="Normal 3 2" xfId="8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آمار سرو غذا در دانشگاه در سال 98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'آمار غذا'!$C$2</c:f>
              <c:strCache>
                <c:ptCount val="1"/>
                <c:pt idx="0">
                  <c:v>تعداد صبحانه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'آمار غذا'!$B$3:$B$14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 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 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 غذا'!$C$3:$C$14</c:f>
              <c:numCache>
                <c:formatCode>#,##0_ ;\-#,##0\ </c:formatCode>
                <c:ptCount val="12"/>
                <c:pt idx="0">
                  <c:v>8237</c:v>
                </c:pt>
                <c:pt idx="1">
                  <c:v>8274</c:v>
                </c:pt>
                <c:pt idx="2">
                  <c:v>6101</c:v>
                </c:pt>
                <c:pt idx="3">
                  <c:v>5166</c:v>
                </c:pt>
                <c:pt idx="4">
                  <c:v>0</c:v>
                </c:pt>
                <c:pt idx="5">
                  <c:v>464</c:v>
                </c:pt>
                <c:pt idx="6">
                  <c:v>17626</c:v>
                </c:pt>
                <c:pt idx="7">
                  <c:v>12044</c:v>
                </c:pt>
                <c:pt idx="8">
                  <c:v>14797</c:v>
                </c:pt>
                <c:pt idx="9">
                  <c:v>11687</c:v>
                </c:pt>
                <c:pt idx="10">
                  <c:v>8063</c:v>
                </c:pt>
                <c:pt idx="11">
                  <c:v>1151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E-42DC-BEB1-36C9BDF90F6D}"/>
            </c:ext>
          </c:extLst>
        </c:ser>
        <c:ser>
          <c:idx val="1"/>
          <c:order val="1"/>
          <c:tx>
            <c:strRef>
              <c:f>'آمار غذا'!$D$2</c:f>
              <c:strCache>
                <c:ptCount val="1"/>
                <c:pt idx="0">
                  <c:v>تعداد ناهار 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'آمار غذا'!$B$3:$B$14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 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 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 غذا'!$D$3:$D$14</c:f>
              <c:numCache>
                <c:formatCode>#,##0_ ;\-#,##0\ </c:formatCode>
                <c:ptCount val="12"/>
                <c:pt idx="0">
                  <c:v>42013</c:v>
                </c:pt>
                <c:pt idx="1">
                  <c:v>77625</c:v>
                </c:pt>
                <c:pt idx="2">
                  <c:v>46246</c:v>
                </c:pt>
                <c:pt idx="3">
                  <c:v>23166</c:v>
                </c:pt>
                <c:pt idx="4">
                  <c:v>0</c:v>
                </c:pt>
                <c:pt idx="5">
                  <c:v>3764</c:v>
                </c:pt>
                <c:pt idx="6">
                  <c:v>85267</c:v>
                </c:pt>
                <c:pt idx="7">
                  <c:v>70902</c:v>
                </c:pt>
                <c:pt idx="8">
                  <c:v>93791</c:v>
                </c:pt>
                <c:pt idx="9">
                  <c:v>72181</c:v>
                </c:pt>
                <c:pt idx="10">
                  <c:v>51811</c:v>
                </c:pt>
                <c:pt idx="11">
                  <c:v>9017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E-42DC-BEB1-36C9BDF90F6D}"/>
            </c:ext>
          </c:extLst>
        </c:ser>
        <c:ser>
          <c:idx val="2"/>
          <c:order val="2"/>
          <c:tx>
            <c:strRef>
              <c:f>'آمار غذا'!$E$2</c:f>
              <c:strCache>
                <c:ptCount val="1"/>
                <c:pt idx="0">
                  <c:v>تعداد شام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'آمار غذا'!$B$3:$B$14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 شهریور</c:v>
                </c:pt>
                <c:pt idx="6">
                  <c:v>مهر</c:v>
                </c:pt>
                <c:pt idx="7">
                  <c:v>آبان</c:v>
                </c:pt>
                <c:pt idx="8">
                  <c:v>آذر 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 غذا'!$E$3:$E$14</c:f>
              <c:numCache>
                <c:formatCode>#,##0_ ;\-#,##0\ </c:formatCode>
                <c:ptCount val="12"/>
                <c:pt idx="0">
                  <c:v>24442</c:v>
                </c:pt>
                <c:pt idx="1">
                  <c:v>61832</c:v>
                </c:pt>
                <c:pt idx="2">
                  <c:v>40095</c:v>
                </c:pt>
                <c:pt idx="3">
                  <c:v>16799</c:v>
                </c:pt>
                <c:pt idx="4">
                  <c:v>0</c:v>
                </c:pt>
                <c:pt idx="5">
                  <c:v>2337</c:v>
                </c:pt>
                <c:pt idx="6">
                  <c:v>49938</c:v>
                </c:pt>
                <c:pt idx="7">
                  <c:v>39263</c:v>
                </c:pt>
                <c:pt idx="8">
                  <c:v>50406</c:v>
                </c:pt>
                <c:pt idx="9">
                  <c:v>46106</c:v>
                </c:pt>
                <c:pt idx="10">
                  <c:v>31371</c:v>
                </c:pt>
                <c:pt idx="11">
                  <c:v>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8E-42DC-BEB1-36C9BDF90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401416"/>
        <c:axId val="441403056"/>
      </c:lineChart>
      <c:catAx>
        <c:axId val="441401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03056"/>
        <c:crosses val="autoZero"/>
        <c:auto val="1"/>
        <c:lblAlgn val="ctr"/>
        <c:lblOffset val="100"/>
        <c:noMultiLvlLbl val="0"/>
      </c:catAx>
      <c:valAx>
        <c:axId val="44140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401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وامهای دانشجویی </a:t>
            </a:r>
            <a:r>
              <a:rPr lang="fa-IR" sz="1400" b="0" i="0" u="none" strike="noStrike" baseline="0">
                <a:effectLst/>
              </a:rPr>
              <a:t>ارائه شده </a:t>
            </a:r>
            <a:r>
              <a:rPr lang="fa-IR"/>
              <a:t> در سال 1398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'امار وامها'!$D$2</c:f>
              <c:strCache>
                <c:ptCount val="1"/>
                <c:pt idx="0">
                  <c:v>مبلغ (میلیون ریال)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'امار وامها'!$B$3:$B$7</c:f>
              <c:strCache>
                <c:ptCount val="5"/>
                <c:pt idx="0">
                  <c:v>وام تحصیلی</c:v>
                </c:pt>
                <c:pt idx="1">
                  <c:v>وام ودیعه مسکن</c:v>
                </c:pt>
                <c:pt idx="2">
                  <c:v>وام ضروری</c:v>
                </c:pt>
                <c:pt idx="3">
                  <c:v>وام مسکن</c:v>
                </c:pt>
                <c:pt idx="4">
                  <c:v>وام شهریه</c:v>
                </c:pt>
              </c:strCache>
            </c:strRef>
          </c:cat>
          <c:val>
            <c:numRef>
              <c:f>'امار وامها'!$D$3:$D$7</c:f>
              <c:numCache>
                <c:formatCode>#,##0_ ;\-#,##0\ </c:formatCode>
                <c:ptCount val="5"/>
                <c:pt idx="0">
                  <c:v>10026.5</c:v>
                </c:pt>
                <c:pt idx="1">
                  <c:v>3510</c:v>
                </c:pt>
                <c:pt idx="2">
                  <c:v>8248.9</c:v>
                </c:pt>
                <c:pt idx="3">
                  <c:v>3278</c:v>
                </c:pt>
                <c:pt idx="4">
                  <c:v>1535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6-4E87-B0CB-7C597D55A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909560"/>
        <c:axId val="409909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'امار وامها'!$C$2</c15:sqref>
                        </c15:formulaRef>
                      </c:ext>
                    </c:extLst>
                    <c:strCache>
                      <c:ptCount val="1"/>
                      <c:pt idx="0">
                        <c:v>تعداد 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'امار وامها'!$B$3:$B$7</c15:sqref>
                        </c15:formulaRef>
                      </c:ext>
                    </c:extLst>
                    <c:strCache>
                      <c:ptCount val="5"/>
                      <c:pt idx="0">
                        <c:v>وام تحصیلی</c:v>
                      </c:pt>
                      <c:pt idx="1">
                        <c:v>وام ودیعه مسکن</c:v>
                      </c:pt>
                      <c:pt idx="2">
                        <c:v>وام ضروری</c:v>
                      </c:pt>
                      <c:pt idx="3">
                        <c:v>وام مسکن</c:v>
                      </c:pt>
                      <c:pt idx="4">
                        <c:v>وام شهریه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'امار وامها'!$C$3:$C$7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2057</c:v>
                      </c:pt>
                      <c:pt idx="1">
                        <c:v>78</c:v>
                      </c:pt>
                      <c:pt idx="2">
                        <c:v>838</c:v>
                      </c:pt>
                      <c:pt idx="3">
                        <c:v>589</c:v>
                      </c:pt>
                      <c:pt idx="4">
                        <c:v>156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9A6-4E87-B0CB-7C597D55AA45}"/>
                  </c:ext>
                </c:extLst>
              </c15:ser>
            </c15:filteredBarSeries>
          </c:ext>
        </c:extLst>
      </c:barChart>
      <c:catAx>
        <c:axId val="40990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09888"/>
        <c:crosses val="autoZero"/>
        <c:auto val="1"/>
        <c:lblAlgn val="ctr"/>
        <c:lblOffset val="100"/>
        <c:noMultiLvlLbl val="0"/>
      </c:catAx>
      <c:valAx>
        <c:axId val="40990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a-IR"/>
                  <a:t>میلیون ریال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909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 sz="1100" b="1"/>
              <a:t>میانگین ماهیانه خدمات درمانی ارائه شده در مرکز بهداشت و درمان دانشگاه در سال 1398</a:t>
            </a:r>
            <a:endParaRPr lang="en-US" sz="11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'آمار خدمات اورزانس'!$C$4</c:f>
              <c:strCache>
                <c:ptCount val="1"/>
                <c:pt idx="0">
                  <c:v>خانم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خدمات اورزانس'!$B$5:$B$10</c:f>
              <c:strCache>
                <c:ptCount val="6"/>
                <c:pt idx="0">
                  <c:v>پزشک</c:v>
                </c:pt>
                <c:pt idx="1">
                  <c:v>تزریقات </c:v>
                </c:pt>
                <c:pt idx="2">
                  <c:v>اعزام باآمبولانس</c:v>
                </c:pt>
                <c:pt idx="3">
                  <c:v>سرم تراپی</c:v>
                </c:pt>
                <c:pt idx="4">
                  <c:v>انواع پانسمان</c:v>
                </c:pt>
                <c:pt idx="5">
                  <c:v>ECGنوار قلب</c:v>
                </c:pt>
              </c:strCache>
            </c:strRef>
          </c:cat>
          <c:val>
            <c:numRef>
              <c:f>'آمار خدمات اورزانس'!$C$5:$C$10</c:f>
              <c:numCache>
                <c:formatCode>#,##0</c:formatCode>
                <c:ptCount val="6"/>
                <c:pt idx="0">
                  <c:v>364.25</c:v>
                </c:pt>
                <c:pt idx="1">
                  <c:v>86.666666666666671</c:v>
                </c:pt>
                <c:pt idx="2">
                  <c:v>98.75</c:v>
                </c:pt>
                <c:pt idx="3">
                  <c:v>30.5</c:v>
                </c:pt>
                <c:pt idx="4">
                  <c:v>4.5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6-403C-A8B9-FD4CAF4EB945}"/>
            </c:ext>
          </c:extLst>
        </c:ser>
        <c:ser>
          <c:idx val="1"/>
          <c:order val="1"/>
          <c:tx>
            <c:strRef>
              <c:f>'آمار خدمات اورزانس'!$D$4</c:f>
              <c:strCache>
                <c:ptCount val="1"/>
                <c:pt idx="0">
                  <c:v>آقا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'آمار خدمات اورزانس'!$B$5:$B$10</c:f>
              <c:strCache>
                <c:ptCount val="6"/>
                <c:pt idx="0">
                  <c:v>پزشک</c:v>
                </c:pt>
                <c:pt idx="1">
                  <c:v>تزریقات </c:v>
                </c:pt>
                <c:pt idx="2">
                  <c:v>اعزام باآمبولانس</c:v>
                </c:pt>
                <c:pt idx="3">
                  <c:v>سرم تراپی</c:v>
                </c:pt>
                <c:pt idx="4">
                  <c:v>انواع پانسمان</c:v>
                </c:pt>
                <c:pt idx="5">
                  <c:v>ECGنوار قلب</c:v>
                </c:pt>
              </c:strCache>
            </c:strRef>
          </c:cat>
          <c:val>
            <c:numRef>
              <c:f>'آمار خدمات اورزانس'!$D$5:$D$10</c:f>
              <c:numCache>
                <c:formatCode>#,##0</c:formatCode>
                <c:ptCount val="6"/>
                <c:pt idx="0">
                  <c:v>281.16666666666669</c:v>
                </c:pt>
                <c:pt idx="1">
                  <c:v>79.833333333333329</c:v>
                </c:pt>
                <c:pt idx="2">
                  <c:v>42.333333333333336</c:v>
                </c:pt>
                <c:pt idx="3">
                  <c:v>14.916666666666666</c:v>
                </c:pt>
                <c:pt idx="4">
                  <c:v>5.5</c:v>
                </c:pt>
                <c:pt idx="5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F6-403C-A8B9-FD4CAF4EB9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3881408"/>
        <c:axId val="413881080"/>
        <c:axId val="0"/>
      </c:bar3DChart>
      <c:catAx>
        <c:axId val="4138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881080"/>
        <c:crosses val="autoZero"/>
        <c:auto val="1"/>
        <c:lblAlgn val="ctr"/>
        <c:lblOffset val="100"/>
        <c:noMultiLvlLbl val="0"/>
      </c:catAx>
      <c:valAx>
        <c:axId val="41388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88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accent2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a-IR"/>
              <a:t>استفاده کنندگان از استخر دانشگاه </a:t>
            </a:r>
            <a:r>
              <a:rPr lang="fa-IR" sz="1400" b="0" i="0" u="none" strike="noStrike" baseline="0">
                <a:effectLst/>
              </a:rPr>
              <a:t>به تفکیک جنسیت در سال 98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'آمار استفاده کنندگان از استخر'!$C$3</c:f>
              <c:strCache>
                <c:ptCount val="1"/>
                <c:pt idx="0">
                  <c:v>خواهران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'آمار استفاده کنندگان از استخر'!$B$4:$B$15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 استفاده کنندگان از استخر'!$C$4:$C$15</c:f>
              <c:numCache>
                <c:formatCode>#,##0</c:formatCode>
                <c:ptCount val="12"/>
                <c:pt idx="0">
                  <c:v>500</c:v>
                </c:pt>
                <c:pt idx="1">
                  <c:v>1400</c:v>
                </c:pt>
                <c:pt idx="2">
                  <c:v>500</c:v>
                </c:pt>
                <c:pt idx="3">
                  <c:v>872</c:v>
                </c:pt>
                <c:pt idx="4">
                  <c:v>650</c:v>
                </c:pt>
                <c:pt idx="5">
                  <c:v>500</c:v>
                </c:pt>
                <c:pt idx="6">
                  <c:v>1719</c:v>
                </c:pt>
                <c:pt idx="7">
                  <c:v>1200</c:v>
                </c:pt>
                <c:pt idx="8">
                  <c:v>865</c:v>
                </c:pt>
                <c:pt idx="9">
                  <c:v>780</c:v>
                </c:pt>
                <c:pt idx="10">
                  <c:v>450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39-414F-AD5C-CE2A79E25E21}"/>
            </c:ext>
          </c:extLst>
        </c:ser>
        <c:ser>
          <c:idx val="1"/>
          <c:order val="1"/>
          <c:tx>
            <c:strRef>
              <c:f>'آمار استفاده کنندگان از استخر'!$D$3</c:f>
              <c:strCache>
                <c:ptCount val="1"/>
                <c:pt idx="0">
                  <c:v>برادران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'آمار استفاده کنندگان از استخر'!$B$4:$B$15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 استفاده کنندگان از استخر'!$D$4:$D$15</c:f>
              <c:numCache>
                <c:formatCode>#,##0</c:formatCode>
                <c:ptCount val="12"/>
                <c:pt idx="0">
                  <c:v>532</c:v>
                </c:pt>
                <c:pt idx="1">
                  <c:v>1618</c:v>
                </c:pt>
                <c:pt idx="2">
                  <c:v>1098</c:v>
                </c:pt>
                <c:pt idx="3">
                  <c:v>700</c:v>
                </c:pt>
                <c:pt idx="4">
                  <c:v>758</c:v>
                </c:pt>
                <c:pt idx="5">
                  <c:v>560</c:v>
                </c:pt>
                <c:pt idx="6">
                  <c:v>1600</c:v>
                </c:pt>
                <c:pt idx="7">
                  <c:v>1232</c:v>
                </c:pt>
                <c:pt idx="8">
                  <c:v>1500</c:v>
                </c:pt>
                <c:pt idx="9">
                  <c:v>618</c:v>
                </c:pt>
                <c:pt idx="10">
                  <c:v>458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9-414F-AD5C-CE2A79E25E21}"/>
            </c:ext>
          </c:extLst>
        </c:ser>
        <c:ser>
          <c:idx val="2"/>
          <c:order val="2"/>
          <c:tx>
            <c:strRef>
              <c:f>'آمار استفاده کنندگان از استخر'!$E$3</c:f>
              <c:strCache>
                <c:ptCount val="1"/>
                <c:pt idx="0">
                  <c:v>جمع ماهیانه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'آمار استفاده کنندگان از استخر'!$B$4:$B$15</c:f>
              <c:strCache>
                <c:ptCount val="12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  <c:pt idx="9">
                  <c:v>دی</c:v>
                </c:pt>
                <c:pt idx="10">
                  <c:v>بهمن</c:v>
                </c:pt>
                <c:pt idx="11">
                  <c:v>اسفند</c:v>
                </c:pt>
              </c:strCache>
            </c:strRef>
          </c:cat>
          <c:val>
            <c:numRef>
              <c:f>'آمار استفاده کنندگان از استخر'!$E$4:$E$15</c:f>
              <c:numCache>
                <c:formatCode>#,##0</c:formatCode>
                <c:ptCount val="12"/>
                <c:pt idx="0">
                  <c:v>1032</c:v>
                </c:pt>
                <c:pt idx="1">
                  <c:v>3018</c:v>
                </c:pt>
                <c:pt idx="2">
                  <c:v>1598</c:v>
                </c:pt>
                <c:pt idx="3">
                  <c:v>1572</c:v>
                </c:pt>
                <c:pt idx="4">
                  <c:v>1408</c:v>
                </c:pt>
                <c:pt idx="5">
                  <c:v>1060</c:v>
                </c:pt>
                <c:pt idx="6">
                  <c:v>3319</c:v>
                </c:pt>
                <c:pt idx="7">
                  <c:v>2432</c:v>
                </c:pt>
                <c:pt idx="8">
                  <c:v>2365</c:v>
                </c:pt>
                <c:pt idx="9">
                  <c:v>1398</c:v>
                </c:pt>
                <c:pt idx="10">
                  <c:v>908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39-414F-AD5C-CE2A79E25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382984"/>
        <c:axId val="392386920"/>
      </c:lineChart>
      <c:catAx>
        <c:axId val="39238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386920"/>
        <c:crosses val="autoZero"/>
        <c:auto val="1"/>
        <c:lblAlgn val="ctr"/>
        <c:lblOffset val="100"/>
        <c:noMultiLvlLbl val="0"/>
      </c:catAx>
      <c:valAx>
        <c:axId val="392386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382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rotWithShape="1">
      <a:gsLst>
        <a:gs pos="0">
          <a:schemeClr val="accent6">
            <a:lumMod val="110000"/>
            <a:satMod val="105000"/>
            <a:tint val="67000"/>
          </a:schemeClr>
        </a:gs>
        <a:gs pos="50000">
          <a:schemeClr val="accent6">
            <a:lumMod val="105000"/>
            <a:satMod val="103000"/>
            <a:tint val="73000"/>
          </a:schemeClr>
        </a:gs>
        <a:gs pos="100000">
          <a:schemeClr val="accent6">
            <a:lumMod val="105000"/>
            <a:satMod val="109000"/>
            <a:tint val="81000"/>
          </a:schemeClr>
        </a:gs>
      </a:gsLst>
      <a:lin ang="5400000" scaled="0"/>
    </a:gradFill>
    <a:ln w="6350" cap="flat" cmpd="sng" algn="ctr">
      <a:solidFill>
        <a:schemeClr val="accent6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9526</xdr:colOff>
      <xdr:row>1</xdr:row>
      <xdr:rowOff>19050</xdr:rowOff>
    </xdr:from>
    <xdr:to>
      <xdr:col>14</xdr:col>
      <xdr:colOff>647701</xdr:colOff>
      <xdr:row>11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</xdr:colOff>
      <xdr:row>1</xdr:row>
      <xdr:rowOff>9524</xdr:rowOff>
    </xdr:from>
    <xdr:to>
      <xdr:col>12</xdr:col>
      <xdr:colOff>657225</xdr:colOff>
      <xdr:row>7</xdr:row>
      <xdr:rowOff>438149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2</xdr:row>
      <xdr:rowOff>19052</xdr:rowOff>
    </xdr:from>
    <xdr:to>
      <xdr:col>16</xdr:col>
      <xdr:colOff>533400</xdr:colOff>
      <xdr:row>11</xdr:row>
      <xdr:rowOff>590550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2</xdr:row>
      <xdr:rowOff>9525</xdr:rowOff>
    </xdr:from>
    <xdr:to>
      <xdr:col>15</xdr:col>
      <xdr:colOff>685801</xdr:colOff>
      <xdr:row>12</xdr:row>
      <xdr:rowOff>266700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rightToLeft="1" zoomScaleNormal="100" zoomScaleSheetLayoutView="100" workbookViewId="0">
      <selection activeCell="F18" sqref="F18"/>
    </sheetView>
  </sheetViews>
  <sheetFormatPr defaultColWidth="9" defaultRowHeight="24.75" x14ac:dyDescent="0.7"/>
  <cols>
    <col min="1" max="1" width="3.5703125" style="1" customWidth="1"/>
    <col min="2" max="2" width="13.5703125" style="1" customWidth="1"/>
    <col min="3" max="3" width="11.85546875" style="1" customWidth="1"/>
    <col min="4" max="4" width="11.7109375" style="1" customWidth="1"/>
    <col min="5" max="5" width="12.140625" style="1" customWidth="1"/>
    <col min="6" max="16384" width="9" style="1"/>
  </cols>
  <sheetData>
    <row r="1" spans="1:7" ht="28.5" customHeight="1" x14ac:dyDescent="0.7">
      <c r="A1" s="101" t="s">
        <v>118</v>
      </c>
      <c r="B1" s="102"/>
      <c r="C1" s="102"/>
      <c r="D1" s="102"/>
      <c r="E1" s="102"/>
    </row>
    <row r="2" spans="1:7" ht="39.75" customHeight="1" x14ac:dyDescent="0.7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7" x14ac:dyDescent="0.7">
      <c r="A3" s="4">
        <v>1</v>
      </c>
      <c r="B3" s="5" t="s">
        <v>5</v>
      </c>
      <c r="C3" s="91">
        <v>8237</v>
      </c>
      <c r="D3" s="91">
        <v>42013</v>
      </c>
      <c r="E3" s="91">
        <v>24442</v>
      </c>
    </row>
    <row r="4" spans="1:7" x14ac:dyDescent="0.7">
      <c r="A4" s="4">
        <v>2</v>
      </c>
      <c r="B4" s="5" t="s">
        <v>6</v>
      </c>
      <c r="C4" s="92">
        <v>8274</v>
      </c>
      <c r="D4" s="92">
        <v>77625</v>
      </c>
      <c r="E4" s="92">
        <v>61832</v>
      </c>
    </row>
    <row r="5" spans="1:7" x14ac:dyDescent="0.7">
      <c r="A5" s="4">
        <v>3</v>
      </c>
      <c r="B5" s="5" t="s">
        <v>7</v>
      </c>
      <c r="C5" s="92">
        <v>6101</v>
      </c>
      <c r="D5" s="92">
        <v>46246</v>
      </c>
      <c r="E5" s="92">
        <v>40095</v>
      </c>
    </row>
    <row r="6" spans="1:7" x14ac:dyDescent="0.7">
      <c r="A6" s="4">
        <v>4</v>
      </c>
      <c r="B6" s="5" t="s">
        <v>8</v>
      </c>
      <c r="C6" s="92">
        <v>5166</v>
      </c>
      <c r="D6" s="92">
        <v>23166</v>
      </c>
      <c r="E6" s="92">
        <v>16799</v>
      </c>
    </row>
    <row r="7" spans="1:7" x14ac:dyDescent="0.7">
      <c r="A7" s="4">
        <v>5</v>
      </c>
      <c r="B7" s="5" t="s">
        <v>9</v>
      </c>
      <c r="C7" s="92">
        <v>0</v>
      </c>
      <c r="D7" s="92">
        <v>0</v>
      </c>
      <c r="E7" s="92">
        <v>0</v>
      </c>
    </row>
    <row r="8" spans="1:7" x14ac:dyDescent="0.7">
      <c r="A8" s="4">
        <v>6</v>
      </c>
      <c r="B8" s="5" t="s">
        <v>10</v>
      </c>
      <c r="C8" s="92">
        <v>464</v>
      </c>
      <c r="D8" s="92">
        <v>3764</v>
      </c>
      <c r="E8" s="92">
        <v>2337</v>
      </c>
    </row>
    <row r="9" spans="1:7" x14ac:dyDescent="0.7">
      <c r="A9" s="4">
        <v>7</v>
      </c>
      <c r="B9" s="5" t="s">
        <v>11</v>
      </c>
      <c r="C9" s="92">
        <v>17626</v>
      </c>
      <c r="D9" s="92">
        <v>85267</v>
      </c>
      <c r="E9" s="92">
        <v>49938</v>
      </c>
    </row>
    <row r="10" spans="1:7" x14ac:dyDescent="0.7">
      <c r="A10" s="4">
        <v>8</v>
      </c>
      <c r="B10" s="5" t="s">
        <v>12</v>
      </c>
      <c r="C10" s="92">
        <v>12044</v>
      </c>
      <c r="D10" s="92">
        <v>70902</v>
      </c>
      <c r="E10" s="92">
        <v>39263</v>
      </c>
    </row>
    <row r="11" spans="1:7" x14ac:dyDescent="0.7">
      <c r="A11" s="4">
        <v>9</v>
      </c>
      <c r="B11" s="5" t="s">
        <v>13</v>
      </c>
      <c r="C11" s="92">
        <v>14797</v>
      </c>
      <c r="D11" s="92">
        <v>93791</v>
      </c>
      <c r="E11" s="92">
        <v>50406</v>
      </c>
    </row>
    <row r="12" spans="1:7" x14ac:dyDescent="0.7">
      <c r="A12" s="4">
        <v>10</v>
      </c>
      <c r="B12" s="5" t="s">
        <v>14</v>
      </c>
      <c r="C12" s="92">
        <v>11687</v>
      </c>
      <c r="D12" s="92">
        <v>72181</v>
      </c>
      <c r="E12" s="92">
        <v>46106</v>
      </c>
    </row>
    <row r="13" spans="1:7" x14ac:dyDescent="0.7">
      <c r="A13" s="4">
        <v>11</v>
      </c>
      <c r="B13" s="5" t="s">
        <v>15</v>
      </c>
      <c r="C13" s="92">
        <v>8063</v>
      </c>
      <c r="D13" s="92">
        <v>51811</v>
      </c>
      <c r="E13" s="92">
        <v>31371</v>
      </c>
      <c r="G13" s="6"/>
    </row>
    <row r="14" spans="1:7" x14ac:dyDescent="0.7">
      <c r="A14" s="4">
        <v>12</v>
      </c>
      <c r="B14" s="5" t="s">
        <v>16</v>
      </c>
      <c r="C14" s="92">
        <v>1151</v>
      </c>
      <c r="D14" s="92">
        <v>9017</v>
      </c>
      <c r="E14" s="92">
        <v>2292</v>
      </c>
      <c r="G14" s="6"/>
    </row>
    <row r="15" spans="1:7" x14ac:dyDescent="0.7">
      <c r="A15" s="103" t="s">
        <v>17</v>
      </c>
      <c r="B15" s="104"/>
      <c r="C15" s="7">
        <f t="shared" ref="C15:E15" si="0">SUM(C3:C14)</f>
        <v>93610</v>
      </c>
      <c r="D15" s="7">
        <f t="shared" si="0"/>
        <v>575783</v>
      </c>
      <c r="E15" s="7">
        <f t="shared" si="0"/>
        <v>364881</v>
      </c>
      <c r="G15" s="6"/>
    </row>
    <row r="16" spans="1:7" x14ac:dyDescent="0.7">
      <c r="A16" s="8" t="s">
        <v>117</v>
      </c>
      <c r="G16" s="6"/>
    </row>
  </sheetData>
  <mergeCells count="2">
    <mergeCell ref="A1:E1"/>
    <mergeCell ref="A15:B1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9"/>
  <sheetViews>
    <sheetView rightToLeft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8" sqref="A28"/>
    </sheetView>
  </sheetViews>
  <sheetFormatPr defaultColWidth="9" defaultRowHeight="15" x14ac:dyDescent="0.25"/>
  <cols>
    <col min="1" max="1" width="3.7109375" style="78" customWidth="1"/>
    <col min="2" max="2" width="28.140625" style="40" customWidth="1"/>
    <col min="3" max="3" width="7.7109375" style="40" customWidth="1"/>
    <col min="4" max="4" width="9.42578125" style="40" customWidth="1"/>
    <col min="5" max="5" width="6.28515625" style="40" customWidth="1"/>
    <col min="6" max="6" width="9.5703125" style="40" customWidth="1"/>
    <col min="7" max="7" width="8.85546875" style="40" customWidth="1"/>
    <col min="8" max="8" width="9.140625" style="40" customWidth="1"/>
    <col min="9" max="9" width="16.7109375" style="40" customWidth="1"/>
    <col min="10" max="10" width="17.28515625" style="85" customWidth="1"/>
    <col min="11" max="11" width="17.28515625" style="40" customWidth="1"/>
    <col min="12" max="12" width="7.85546875" style="40" customWidth="1"/>
    <col min="13" max="13" width="7.42578125" style="40" customWidth="1"/>
    <col min="14" max="14" width="13.42578125" style="40" customWidth="1"/>
    <col min="15" max="16384" width="9" style="40"/>
  </cols>
  <sheetData>
    <row r="1" spans="1:14" ht="19.5" x14ac:dyDescent="0.25">
      <c r="A1" s="39"/>
    </row>
    <row r="2" spans="1:14" ht="24" customHeight="1" x14ac:dyDescent="0.25">
      <c r="A2" s="39"/>
      <c r="C2" s="105" t="s">
        <v>110</v>
      </c>
      <c r="D2" s="105"/>
      <c r="E2" s="105"/>
      <c r="F2" s="105"/>
      <c r="G2" s="105"/>
      <c r="H2" s="105"/>
      <c r="I2" s="105"/>
    </row>
    <row r="3" spans="1:14" s="47" customFormat="1" ht="23.25" x14ac:dyDescent="0.25">
      <c r="A3" s="41"/>
      <c r="B3" s="42"/>
      <c r="C3" s="43" t="s">
        <v>63</v>
      </c>
      <c r="D3" s="44"/>
      <c r="E3" s="45"/>
      <c r="F3" s="106" t="s">
        <v>64</v>
      </c>
      <c r="G3" s="106"/>
      <c r="H3" s="46"/>
      <c r="I3" s="107" t="s">
        <v>65</v>
      </c>
      <c r="J3" s="108"/>
      <c r="K3" s="109"/>
      <c r="L3" s="106" t="s">
        <v>66</v>
      </c>
      <c r="M3" s="106"/>
      <c r="N3" s="106"/>
    </row>
    <row r="4" spans="1:14" s="58" customFormat="1" ht="86.25" x14ac:dyDescent="0.25">
      <c r="A4" s="48" t="s">
        <v>0</v>
      </c>
      <c r="B4" s="49" t="s">
        <v>67</v>
      </c>
      <c r="C4" s="50" t="s">
        <v>68</v>
      </c>
      <c r="D4" s="51" t="s">
        <v>69</v>
      </c>
      <c r="E4" s="52" t="s">
        <v>70</v>
      </c>
      <c r="F4" s="50" t="s">
        <v>71</v>
      </c>
      <c r="G4" s="53" t="s">
        <v>72</v>
      </c>
      <c r="H4" s="54" t="s">
        <v>73</v>
      </c>
      <c r="I4" s="55" t="s">
        <v>74</v>
      </c>
      <c r="J4" s="55" t="s">
        <v>75</v>
      </c>
      <c r="K4" s="55" t="s">
        <v>76</v>
      </c>
      <c r="L4" s="56" t="s">
        <v>77</v>
      </c>
      <c r="M4" s="57" t="s">
        <v>78</v>
      </c>
      <c r="N4" s="81" t="s">
        <v>114</v>
      </c>
    </row>
    <row r="5" spans="1:14" s="65" customFormat="1" ht="23.25" x14ac:dyDescent="0.25">
      <c r="A5" s="59">
        <v>2</v>
      </c>
      <c r="B5" s="60" t="s">
        <v>79</v>
      </c>
      <c r="C5" s="61">
        <v>1</v>
      </c>
      <c r="D5" s="61">
        <v>3300</v>
      </c>
      <c r="E5" s="61">
        <v>3</v>
      </c>
      <c r="F5" s="62" t="s">
        <v>80</v>
      </c>
      <c r="G5" s="59"/>
      <c r="H5" s="63" t="s">
        <v>81</v>
      </c>
      <c r="I5" s="59"/>
      <c r="J5" s="84" t="s">
        <v>115</v>
      </c>
      <c r="K5" s="64"/>
      <c r="L5" s="59" t="s">
        <v>23</v>
      </c>
      <c r="M5" s="59">
        <v>244</v>
      </c>
      <c r="N5" s="82">
        <v>211</v>
      </c>
    </row>
    <row r="6" spans="1:14" s="65" customFormat="1" ht="23.25" x14ac:dyDescent="0.25">
      <c r="A6" s="66">
        <v>3</v>
      </c>
      <c r="B6" s="60" t="s">
        <v>82</v>
      </c>
      <c r="C6" s="61">
        <v>1</v>
      </c>
      <c r="D6" s="61">
        <v>4000</v>
      </c>
      <c r="E6" s="61">
        <v>3</v>
      </c>
      <c r="F6" s="62" t="s">
        <v>80</v>
      </c>
      <c r="G6" s="59"/>
      <c r="H6" s="63" t="s">
        <v>81</v>
      </c>
      <c r="I6" s="59"/>
      <c r="J6" s="84" t="s">
        <v>115</v>
      </c>
      <c r="K6" s="64"/>
      <c r="L6" s="59" t="s">
        <v>23</v>
      </c>
      <c r="M6" s="59">
        <v>312</v>
      </c>
      <c r="N6" s="82">
        <v>381</v>
      </c>
    </row>
    <row r="7" spans="1:14" s="65" customFormat="1" ht="23.25" x14ac:dyDescent="0.25">
      <c r="A7" s="59">
        <v>4</v>
      </c>
      <c r="B7" s="60" t="s">
        <v>83</v>
      </c>
      <c r="C7" s="61">
        <v>1</v>
      </c>
      <c r="D7" s="61">
        <v>4000</v>
      </c>
      <c r="E7" s="61">
        <v>3</v>
      </c>
      <c r="F7" s="62" t="s">
        <v>80</v>
      </c>
      <c r="G7" s="59"/>
      <c r="H7" s="63" t="s">
        <v>81</v>
      </c>
      <c r="I7" s="59"/>
      <c r="J7" s="84" t="s">
        <v>115</v>
      </c>
      <c r="K7" s="64"/>
      <c r="L7" s="59" t="s">
        <v>23</v>
      </c>
      <c r="M7" s="59">
        <v>240</v>
      </c>
      <c r="N7" s="82">
        <v>250</v>
      </c>
    </row>
    <row r="8" spans="1:14" s="65" customFormat="1" ht="23.25" x14ac:dyDescent="0.25">
      <c r="A8" s="66">
        <v>5</v>
      </c>
      <c r="B8" s="60" t="s">
        <v>84</v>
      </c>
      <c r="C8" s="61">
        <v>1</v>
      </c>
      <c r="D8" s="67">
        <v>6500</v>
      </c>
      <c r="E8" s="61">
        <v>4</v>
      </c>
      <c r="F8" s="62" t="s">
        <v>85</v>
      </c>
      <c r="G8" s="59"/>
      <c r="H8" s="63" t="s">
        <v>81</v>
      </c>
      <c r="I8" s="59"/>
      <c r="J8" s="84" t="s">
        <v>115</v>
      </c>
      <c r="K8" s="64"/>
      <c r="L8" s="59" t="s">
        <v>23</v>
      </c>
      <c r="M8" s="59">
        <v>768</v>
      </c>
      <c r="N8" s="82">
        <v>739</v>
      </c>
    </row>
    <row r="9" spans="1:14" s="65" customFormat="1" ht="23.25" x14ac:dyDescent="0.25">
      <c r="A9" s="59">
        <v>6</v>
      </c>
      <c r="B9" s="60" t="s">
        <v>86</v>
      </c>
      <c r="C9" s="61">
        <v>1</v>
      </c>
      <c r="D9" s="61">
        <v>3000</v>
      </c>
      <c r="E9" s="61">
        <v>4</v>
      </c>
      <c r="F9" s="62" t="s">
        <v>87</v>
      </c>
      <c r="G9" s="59"/>
      <c r="H9" s="63" t="s">
        <v>81</v>
      </c>
      <c r="I9" s="59"/>
      <c r="J9" s="84" t="s">
        <v>115</v>
      </c>
      <c r="K9" s="64"/>
      <c r="L9" s="59" t="s">
        <v>23</v>
      </c>
      <c r="M9" s="59">
        <v>228</v>
      </c>
      <c r="N9" s="82">
        <v>234</v>
      </c>
    </row>
    <row r="10" spans="1:14" s="65" customFormat="1" ht="23.25" x14ac:dyDescent="0.25">
      <c r="A10" s="66">
        <v>7</v>
      </c>
      <c r="B10" s="60" t="s">
        <v>88</v>
      </c>
      <c r="C10" s="61">
        <v>1</v>
      </c>
      <c r="D10" s="61">
        <v>3100</v>
      </c>
      <c r="E10" s="61">
        <v>4</v>
      </c>
      <c r="F10" s="62" t="s">
        <v>89</v>
      </c>
      <c r="G10" s="59"/>
      <c r="H10" s="63" t="s">
        <v>81</v>
      </c>
      <c r="I10" s="59"/>
      <c r="J10" s="84" t="s">
        <v>115</v>
      </c>
      <c r="K10" s="64"/>
      <c r="L10" s="59" t="s">
        <v>23</v>
      </c>
      <c r="M10" s="59">
        <v>242</v>
      </c>
      <c r="N10" s="82">
        <v>240</v>
      </c>
    </row>
    <row r="11" spans="1:14" s="65" customFormat="1" ht="23.25" x14ac:dyDescent="0.25">
      <c r="A11" s="59">
        <v>8</v>
      </c>
      <c r="B11" s="60" t="s">
        <v>112</v>
      </c>
      <c r="C11" s="61">
        <v>1</v>
      </c>
      <c r="D11" s="61">
        <v>1096</v>
      </c>
      <c r="E11" s="61">
        <v>2</v>
      </c>
      <c r="F11" s="62" t="s">
        <v>90</v>
      </c>
      <c r="G11" s="59"/>
      <c r="H11" s="63" t="s">
        <v>81</v>
      </c>
      <c r="I11" s="59"/>
      <c r="J11" s="84" t="s">
        <v>115</v>
      </c>
      <c r="K11" s="64"/>
      <c r="L11" s="59" t="s">
        <v>23</v>
      </c>
      <c r="M11" s="59">
        <v>0</v>
      </c>
      <c r="N11" s="82">
        <v>0</v>
      </c>
    </row>
    <row r="12" spans="1:14" s="65" customFormat="1" ht="23.25" x14ac:dyDescent="0.25">
      <c r="A12" s="66">
        <v>9</v>
      </c>
      <c r="B12" s="60" t="s">
        <v>91</v>
      </c>
      <c r="C12" s="61">
        <v>1</v>
      </c>
      <c r="D12" s="61">
        <v>3100</v>
      </c>
      <c r="E12" s="61">
        <v>4</v>
      </c>
      <c r="F12" s="62" t="s">
        <v>89</v>
      </c>
      <c r="G12" s="59"/>
      <c r="H12" s="63" t="s">
        <v>81</v>
      </c>
      <c r="I12" s="59"/>
      <c r="J12" s="84" t="s">
        <v>115</v>
      </c>
      <c r="K12" s="64"/>
      <c r="L12" s="59" t="s">
        <v>23</v>
      </c>
      <c r="M12" s="59">
        <v>244</v>
      </c>
      <c r="N12" s="82">
        <v>211</v>
      </c>
    </row>
    <row r="13" spans="1:14" s="65" customFormat="1" ht="23.25" x14ac:dyDescent="0.25">
      <c r="A13" s="59">
        <v>10</v>
      </c>
      <c r="B13" s="60" t="s">
        <v>92</v>
      </c>
      <c r="C13" s="61">
        <v>1</v>
      </c>
      <c r="D13" s="61">
        <v>893.76</v>
      </c>
      <c r="E13" s="61">
        <v>2</v>
      </c>
      <c r="F13" s="62" t="s">
        <v>93</v>
      </c>
      <c r="G13" s="59"/>
      <c r="H13" s="63" t="s">
        <v>81</v>
      </c>
      <c r="I13" s="59"/>
      <c r="J13" s="84" t="s">
        <v>115</v>
      </c>
      <c r="K13" s="64"/>
      <c r="L13" s="59" t="s">
        <v>24</v>
      </c>
      <c r="M13" s="59">
        <v>90</v>
      </c>
      <c r="N13" s="82">
        <v>90</v>
      </c>
    </row>
    <row r="14" spans="1:14" s="65" customFormat="1" ht="23.25" x14ac:dyDescent="0.25">
      <c r="A14" s="66">
        <v>11</v>
      </c>
      <c r="B14" s="60" t="s">
        <v>94</v>
      </c>
      <c r="C14" s="61">
        <v>1</v>
      </c>
      <c r="D14" s="61">
        <v>893.76</v>
      </c>
      <c r="E14" s="61">
        <v>2</v>
      </c>
      <c r="F14" s="62" t="s">
        <v>93</v>
      </c>
      <c r="G14" s="59"/>
      <c r="H14" s="63" t="s">
        <v>81</v>
      </c>
      <c r="I14" s="59"/>
      <c r="J14" s="84" t="s">
        <v>115</v>
      </c>
      <c r="K14" s="64"/>
      <c r="L14" s="59" t="s">
        <v>24</v>
      </c>
      <c r="M14" s="59">
        <v>97</v>
      </c>
      <c r="N14" s="82">
        <v>97</v>
      </c>
    </row>
    <row r="15" spans="1:14" s="65" customFormat="1" ht="25.5" customHeight="1" x14ac:dyDescent="0.25">
      <c r="A15" s="59">
        <v>12</v>
      </c>
      <c r="B15" s="68" t="s">
        <v>95</v>
      </c>
      <c r="C15" s="61">
        <v>1</v>
      </c>
      <c r="D15" s="61">
        <v>3200</v>
      </c>
      <c r="E15" s="61">
        <v>3</v>
      </c>
      <c r="F15" s="62" t="s">
        <v>96</v>
      </c>
      <c r="G15" s="59"/>
      <c r="H15" s="63" t="s">
        <v>81</v>
      </c>
      <c r="I15" s="59"/>
      <c r="J15" s="84" t="s">
        <v>115</v>
      </c>
      <c r="K15" s="69"/>
      <c r="L15" s="59" t="s">
        <v>24</v>
      </c>
      <c r="M15" s="59">
        <v>250</v>
      </c>
      <c r="N15" s="82">
        <v>273</v>
      </c>
    </row>
    <row r="16" spans="1:14" s="65" customFormat="1" ht="23.25" x14ac:dyDescent="0.25">
      <c r="A16" s="66">
        <v>13</v>
      </c>
      <c r="B16" s="68" t="s">
        <v>97</v>
      </c>
      <c r="C16" s="61">
        <v>1</v>
      </c>
      <c r="D16" s="95">
        <v>4500</v>
      </c>
      <c r="E16" s="61">
        <v>4</v>
      </c>
      <c r="F16" s="62" t="s">
        <v>96</v>
      </c>
      <c r="G16" s="59"/>
      <c r="H16" s="63" t="s">
        <v>76</v>
      </c>
      <c r="I16" s="59"/>
      <c r="J16" s="84" t="s">
        <v>115</v>
      </c>
      <c r="K16" s="69"/>
      <c r="L16" s="59" t="s">
        <v>24</v>
      </c>
      <c r="M16" s="59">
        <v>509</v>
      </c>
      <c r="N16" s="82">
        <v>501</v>
      </c>
    </row>
    <row r="17" spans="1:14" s="65" customFormat="1" ht="23.25" x14ac:dyDescent="0.25">
      <c r="A17" s="59">
        <v>14</v>
      </c>
      <c r="B17" s="60" t="s">
        <v>98</v>
      </c>
      <c r="C17" s="61">
        <v>1</v>
      </c>
      <c r="D17" s="61">
        <v>1122.5999999999999</v>
      </c>
      <c r="E17" s="61">
        <v>3</v>
      </c>
      <c r="F17" s="62" t="s">
        <v>93</v>
      </c>
      <c r="G17" s="59"/>
      <c r="H17" s="63" t="s">
        <v>81</v>
      </c>
      <c r="I17" s="59"/>
      <c r="J17" s="84" t="s">
        <v>115</v>
      </c>
      <c r="K17" s="64"/>
      <c r="L17" s="59" t="s">
        <v>24</v>
      </c>
      <c r="M17" s="59">
        <v>215</v>
      </c>
      <c r="N17" s="82">
        <v>222</v>
      </c>
    </row>
    <row r="18" spans="1:14" s="65" customFormat="1" ht="23.25" x14ac:dyDescent="0.25">
      <c r="A18" s="66">
        <v>15</v>
      </c>
      <c r="B18" s="60" t="s">
        <v>99</v>
      </c>
      <c r="C18" s="61">
        <v>1</v>
      </c>
      <c r="D18" s="61">
        <v>1167.3</v>
      </c>
      <c r="E18" s="61">
        <v>3</v>
      </c>
      <c r="F18" s="62" t="s">
        <v>93</v>
      </c>
      <c r="G18" s="59"/>
      <c r="H18" s="63" t="s">
        <v>81</v>
      </c>
      <c r="I18" s="59"/>
      <c r="J18" s="84" t="s">
        <v>115</v>
      </c>
      <c r="K18" s="64"/>
      <c r="L18" s="59" t="s">
        <v>24</v>
      </c>
      <c r="M18" s="59">
        <v>210</v>
      </c>
      <c r="N18" s="82">
        <v>210</v>
      </c>
    </row>
    <row r="19" spans="1:14" s="65" customFormat="1" ht="23.25" x14ac:dyDescent="0.25">
      <c r="A19" s="59">
        <v>16</v>
      </c>
      <c r="B19" s="60" t="s">
        <v>100</v>
      </c>
      <c r="C19" s="61">
        <v>1</v>
      </c>
      <c r="D19" s="61">
        <v>624.79999999999995</v>
      </c>
      <c r="E19" s="61">
        <v>2</v>
      </c>
      <c r="F19" s="62" t="s">
        <v>93</v>
      </c>
      <c r="G19" s="59"/>
      <c r="H19" s="63" t="s">
        <v>81</v>
      </c>
      <c r="I19" s="59"/>
      <c r="J19" s="84" t="s">
        <v>115</v>
      </c>
      <c r="K19" s="64"/>
      <c r="L19" s="59" t="s">
        <v>24</v>
      </c>
      <c r="M19" s="59">
        <v>90</v>
      </c>
      <c r="N19" s="82">
        <v>90</v>
      </c>
    </row>
    <row r="20" spans="1:14" s="65" customFormat="1" ht="23.25" x14ac:dyDescent="0.25">
      <c r="A20" s="66">
        <v>17</v>
      </c>
      <c r="B20" s="60" t="s">
        <v>101</v>
      </c>
      <c r="C20" s="61">
        <v>1</v>
      </c>
      <c r="D20" s="61">
        <v>624.79999999999995</v>
      </c>
      <c r="E20" s="61">
        <v>2</v>
      </c>
      <c r="F20" s="62" t="s">
        <v>93</v>
      </c>
      <c r="G20" s="59"/>
      <c r="H20" s="63" t="s">
        <v>81</v>
      </c>
      <c r="I20" s="59"/>
      <c r="J20" s="84" t="s">
        <v>115</v>
      </c>
      <c r="K20" s="64"/>
      <c r="L20" s="59" t="s">
        <v>24</v>
      </c>
      <c r="M20" s="59">
        <v>90</v>
      </c>
      <c r="N20" s="82">
        <v>90</v>
      </c>
    </row>
    <row r="21" spans="1:14" s="65" customFormat="1" ht="23.25" x14ac:dyDescent="0.25">
      <c r="A21" s="59">
        <v>18</v>
      </c>
      <c r="B21" s="60" t="s">
        <v>102</v>
      </c>
      <c r="C21" s="61">
        <v>1</v>
      </c>
      <c r="D21" s="61">
        <v>4000</v>
      </c>
      <c r="E21" s="61">
        <v>3</v>
      </c>
      <c r="F21" s="62" t="s">
        <v>80</v>
      </c>
      <c r="G21" s="59"/>
      <c r="H21" s="63" t="s">
        <v>116</v>
      </c>
      <c r="I21" s="59"/>
      <c r="J21" s="84" t="s">
        <v>115</v>
      </c>
      <c r="K21" s="64"/>
      <c r="L21" s="59" t="s">
        <v>24</v>
      </c>
      <c r="M21" s="59">
        <v>316</v>
      </c>
      <c r="N21" s="82">
        <v>309</v>
      </c>
    </row>
    <row r="22" spans="1:14" s="65" customFormat="1" ht="42" x14ac:dyDescent="0.25">
      <c r="A22" s="66">
        <v>1</v>
      </c>
      <c r="B22" s="70" t="s">
        <v>103</v>
      </c>
      <c r="C22" s="59">
        <v>1</v>
      </c>
      <c r="D22" s="59">
        <v>2000</v>
      </c>
      <c r="E22" s="59">
        <v>2</v>
      </c>
      <c r="F22" s="71"/>
      <c r="G22" s="59">
        <v>75</v>
      </c>
      <c r="H22" s="63" t="s">
        <v>81</v>
      </c>
      <c r="I22" s="59"/>
      <c r="J22" s="72" t="s">
        <v>103</v>
      </c>
      <c r="K22" s="72"/>
      <c r="L22" s="59"/>
      <c r="M22" s="59"/>
      <c r="N22" s="82"/>
    </row>
    <row r="23" spans="1:14" s="76" customFormat="1" ht="39" x14ac:dyDescent="0.25">
      <c r="A23" s="72">
        <v>53</v>
      </c>
      <c r="B23" s="60" t="s">
        <v>104</v>
      </c>
      <c r="C23" s="73">
        <v>1</v>
      </c>
      <c r="D23" s="73">
        <v>25</v>
      </c>
      <c r="E23" s="73">
        <v>1</v>
      </c>
      <c r="F23" s="74" t="s">
        <v>80</v>
      </c>
      <c r="G23" s="72"/>
      <c r="H23" s="75" t="s">
        <v>81</v>
      </c>
      <c r="I23" s="73" t="s">
        <v>105</v>
      </c>
      <c r="J23" s="72"/>
      <c r="K23" s="72"/>
      <c r="L23" s="72"/>
      <c r="M23" s="72"/>
      <c r="N23" s="83"/>
    </row>
    <row r="24" spans="1:14" s="76" customFormat="1" ht="22.5" x14ac:dyDescent="0.25">
      <c r="A24" s="72">
        <v>54</v>
      </c>
      <c r="B24" s="60" t="s">
        <v>106</v>
      </c>
      <c r="C24" s="73">
        <v>1</v>
      </c>
      <c r="D24" s="73">
        <v>30</v>
      </c>
      <c r="E24" s="73">
        <v>1</v>
      </c>
      <c r="F24" s="74" t="s">
        <v>107</v>
      </c>
      <c r="G24" s="72"/>
      <c r="H24" s="75" t="s">
        <v>81</v>
      </c>
      <c r="I24" s="73" t="s">
        <v>106</v>
      </c>
      <c r="J24" s="72"/>
      <c r="K24" s="72"/>
      <c r="L24" s="72"/>
      <c r="M24" s="72"/>
      <c r="N24" s="83"/>
    </row>
    <row r="25" spans="1:14" s="76" customFormat="1" ht="39" x14ac:dyDescent="0.25">
      <c r="A25" s="72"/>
      <c r="B25" s="77" t="s">
        <v>108</v>
      </c>
      <c r="C25" s="73">
        <v>1</v>
      </c>
      <c r="D25" s="73">
        <v>639.79999999999995</v>
      </c>
      <c r="E25" s="73">
        <v>2</v>
      </c>
      <c r="F25" s="74" t="s">
        <v>93</v>
      </c>
      <c r="G25" s="72"/>
      <c r="H25" s="75"/>
      <c r="I25" s="73"/>
      <c r="J25" s="72"/>
      <c r="K25" s="73" t="s">
        <v>108</v>
      </c>
      <c r="L25" s="72"/>
      <c r="M25" s="72"/>
      <c r="N25" s="83"/>
    </row>
    <row r="26" spans="1:14" x14ac:dyDescent="0.25">
      <c r="B26" s="79" t="s">
        <v>109</v>
      </c>
      <c r="D26" s="80">
        <f>SUM(D5:D25)</f>
        <v>47817.820000000007</v>
      </c>
      <c r="M26" s="80">
        <f>SUM(M5:M25)</f>
        <v>4145</v>
      </c>
      <c r="N26" s="80">
        <f>SUM(N5:N25)</f>
        <v>4148</v>
      </c>
    </row>
    <row r="28" spans="1:14" ht="21" x14ac:dyDescent="0.6">
      <c r="A28" s="8" t="s">
        <v>117</v>
      </c>
    </row>
    <row r="29" spans="1:14" ht="25.5" x14ac:dyDescent="0.7">
      <c r="A29" s="78" t="s">
        <v>111</v>
      </c>
      <c r="B29" s="110" t="s">
        <v>113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</row>
  </sheetData>
  <mergeCells count="5">
    <mergeCell ref="C2:I2"/>
    <mergeCell ref="F3:G3"/>
    <mergeCell ref="I3:K3"/>
    <mergeCell ref="L3:N3"/>
    <mergeCell ref="B29:N29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rightToLeft="1" zoomScaleNormal="100" zoomScaleSheetLayoutView="115" workbookViewId="0">
      <selection sqref="A1:E1"/>
    </sheetView>
  </sheetViews>
  <sheetFormatPr defaultColWidth="9" defaultRowHeight="24.75" x14ac:dyDescent="0.7"/>
  <cols>
    <col min="1" max="1" width="4.7109375" style="31" customWidth="1"/>
    <col min="2" max="2" width="18" style="37" customWidth="1"/>
    <col min="3" max="3" width="11" style="31" customWidth="1"/>
    <col min="4" max="4" width="14" style="31" customWidth="1"/>
    <col min="5" max="5" width="10.85546875" style="31" customWidth="1"/>
    <col min="6" max="16384" width="9" style="31"/>
  </cols>
  <sheetData>
    <row r="1" spans="1:5" ht="36" customHeight="1" x14ac:dyDescent="0.7">
      <c r="A1" s="111" t="s">
        <v>119</v>
      </c>
      <c r="B1" s="111"/>
      <c r="C1" s="111"/>
      <c r="D1" s="111"/>
      <c r="E1" s="111"/>
    </row>
    <row r="2" spans="1:5" ht="47.25" customHeight="1" x14ac:dyDescent="0.7">
      <c r="A2" s="32" t="s">
        <v>0</v>
      </c>
      <c r="B2" s="33" t="s">
        <v>51</v>
      </c>
      <c r="C2" s="33" t="s">
        <v>52</v>
      </c>
      <c r="D2" s="33" t="s">
        <v>53</v>
      </c>
      <c r="E2" s="34" t="s">
        <v>54</v>
      </c>
    </row>
    <row r="3" spans="1:5" s="22" customFormat="1" ht="34.5" customHeight="1" x14ac:dyDescent="0.25">
      <c r="A3" s="26">
        <v>1</v>
      </c>
      <c r="B3" s="27" t="s">
        <v>55</v>
      </c>
      <c r="C3" s="87">
        <v>2057</v>
      </c>
      <c r="D3" s="88">
        <v>10026.5</v>
      </c>
      <c r="E3" s="89">
        <v>4.8743315508021388</v>
      </c>
    </row>
    <row r="4" spans="1:5" s="22" customFormat="1" ht="34.5" customHeight="1" x14ac:dyDescent="0.25">
      <c r="A4" s="26">
        <v>2</v>
      </c>
      <c r="B4" s="27" t="s">
        <v>56</v>
      </c>
      <c r="C4" s="86">
        <v>78</v>
      </c>
      <c r="D4" s="90">
        <v>3510</v>
      </c>
      <c r="E4" s="89">
        <v>45</v>
      </c>
    </row>
    <row r="5" spans="1:5" s="22" customFormat="1" ht="34.5" customHeight="1" x14ac:dyDescent="0.25">
      <c r="A5" s="26">
        <v>3</v>
      </c>
      <c r="B5" s="27" t="s">
        <v>57</v>
      </c>
      <c r="C5" s="86">
        <v>838</v>
      </c>
      <c r="D5" s="90">
        <v>8248.9</v>
      </c>
      <c r="E5" s="89">
        <v>9.8435560859188538</v>
      </c>
    </row>
    <row r="6" spans="1:5" s="22" customFormat="1" ht="34.5" customHeight="1" x14ac:dyDescent="0.25">
      <c r="A6" s="26">
        <v>4</v>
      </c>
      <c r="B6" s="27" t="s">
        <v>58</v>
      </c>
      <c r="C6" s="86">
        <v>589</v>
      </c>
      <c r="D6" s="90">
        <v>3278</v>
      </c>
      <c r="E6" s="89">
        <v>5.5653650254668934</v>
      </c>
    </row>
    <row r="7" spans="1:5" s="22" customFormat="1" ht="34.5" customHeight="1" x14ac:dyDescent="0.25">
      <c r="A7" s="26">
        <v>5</v>
      </c>
      <c r="B7" s="27" t="s">
        <v>59</v>
      </c>
      <c r="C7" s="86">
        <v>156</v>
      </c>
      <c r="D7" s="90">
        <v>1535</v>
      </c>
      <c r="E7" s="89">
        <v>9.8397435897435894</v>
      </c>
    </row>
    <row r="8" spans="1:5" s="22" customFormat="1" ht="34.5" customHeight="1" x14ac:dyDescent="0.25">
      <c r="A8" s="112" t="s">
        <v>17</v>
      </c>
      <c r="B8" s="113"/>
      <c r="C8" s="114"/>
      <c r="D8" s="35">
        <f>SUM(D3:D7)</f>
        <v>26598.400000000001</v>
      </c>
      <c r="E8" s="36"/>
    </row>
    <row r="9" spans="1:5" x14ac:dyDescent="0.7">
      <c r="A9" s="8" t="s">
        <v>117</v>
      </c>
    </row>
  </sheetData>
  <mergeCells count="2">
    <mergeCell ref="A1:E1"/>
    <mergeCell ref="A8:C8"/>
  </mergeCells>
  <pageMargins left="0.7" right="0.7" top="0.75" bottom="0.75" header="0.3" footer="0.3"/>
  <pageSetup paperSize="9" scale="11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rightToLeft="1" tabSelected="1" zoomScaleNormal="100" zoomScaleSheetLayoutView="100" workbookViewId="0">
      <selection activeCell="G12" sqref="G12"/>
    </sheetView>
  </sheetViews>
  <sheetFormatPr defaultColWidth="9" defaultRowHeight="24.75" x14ac:dyDescent="0.25"/>
  <cols>
    <col min="1" max="1" width="5.85546875" style="24" customWidth="1"/>
    <col min="2" max="2" width="17" style="24" customWidth="1"/>
    <col min="3" max="4" width="11.42578125" style="24" customWidth="1"/>
    <col min="5" max="5" width="10.28515625" style="22" customWidth="1"/>
    <col min="6" max="6" width="9" style="22"/>
    <col min="7" max="7" width="9.7109375" style="22" customWidth="1"/>
    <col min="8" max="16384" width="9" style="22"/>
  </cols>
  <sheetData>
    <row r="2" spans="1:18" x14ac:dyDescent="0.25">
      <c r="A2" s="115" t="s">
        <v>62</v>
      </c>
      <c r="B2" s="115"/>
      <c r="C2" s="115"/>
      <c r="D2" s="115"/>
      <c r="E2" s="115"/>
      <c r="F2" s="115"/>
    </row>
    <row r="3" spans="1:18" ht="20.25" customHeight="1" x14ac:dyDescent="0.25">
      <c r="A3" s="116" t="s">
        <v>0</v>
      </c>
      <c r="B3" s="23"/>
      <c r="C3" s="118" t="s">
        <v>30</v>
      </c>
      <c r="D3" s="118"/>
      <c r="E3" s="126" t="s">
        <v>26</v>
      </c>
      <c r="F3" s="128" t="s">
        <v>34</v>
      </c>
      <c r="G3" s="24"/>
    </row>
    <row r="4" spans="1:18" ht="29.25" customHeight="1" x14ac:dyDescent="0.25">
      <c r="A4" s="117"/>
      <c r="B4" s="25" t="s">
        <v>31</v>
      </c>
      <c r="C4" s="25" t="s">
        <v>32</v>
      </c>
      <c r="D4" s="25" t="s">
        <v>33</v>
      </c>
      <c r="E4" s="125"/>
      <c r="F4" s="127"/>
      <c r="G4" s="24"/>
    </row>
    <row r="5" spans="1:18" ht="24" customHeight="1" x14ac:dyDescent="0.25">
      <c r="A5" s="26">
        <v>1</v>
      </c>
      <c r="B5" s="27" t="s">
        <v>35</v>
      </c>
      <c r="C5" s="97">
        <f>4371/F5</f>
        <v>364.25</v>
      </c>
      <c r="D5" s="97">
        <f>3374/F5</f>
        <v>281.16666666666669</v>
      </c>
      <c r="E5" s="124">
        <f t="shared" ref="E5:E10" si="0">(C5+D5)/30</f>
        <v>21.513888888888893</v>
      </c>
      <c r="F5" s="96">
        <v>12</v>
      </c>
    </row>
    <row r="6" spans="1:18" ht="24" customHeight="1" x14ac:dyDescent="0.25">
      <c r="A6" s="26">
        <v>2</v>
      </c>
      <c r="B6" s="27" t="s">
        <v>36</v>
      </c>
      <c r="C6" s="97">
        <f>1040/F6</f>
        <v>86.666666666666671</v>
      </c>
      <c r="D6" s="97">
        <f>958/F6</f>
        <v>79.833333333333329</v>
      </c>
      <c r="E6" s="124">
        <f t="shared" si="0"/>
        <v>5.55</v>
      </c>
      <c r="F6" s="96">
        <v>12</v>
      </c>
    </row>
    <row r="7" spans="1:18" ht="24" customHeight="1" x14ac:dyDescent="0.25">
      <c r="A7" s="26">
        <v>3</v>
      </c>
      <c r="B7" s="27" t="s">
        <v>37</v>
      </c>
      <c r="C7" s="97">
        <f>1185/F7</f>
        <v>98.75</v>
      </c>
      <c r="D7" s="97">
        <f>508/F7</f>
        <v>42.333333333333336</v>
      </c>
      <c r="E7" s="124">
        <f t="shared" si="0"/>
        <v>4.7027777777777784</v>
      </c>
      <c r="F7" s="96">
        <v>12</v>
      </c>
    </row>
    <row r="8" spans="1:18" ht="24" customHeight="1" x14ac:dyDescent="0.25">
      <c r="A8" s="26">
        <v>4</v>
      </c>
      <c r="B8" s="27" t="s">
        <v>38</v>
      </c>
      <c r="C8" s="97">
        <f>366/F8</f>
        <v>30.5</v>
      </c>
      <c r="D8" s="97">
        <f>179/F8</f>
        <v>14.916666666666666</v>
      </c>
      <c r="E8" s="124">
        <f t="shared" si="0"/>
        <v>1.5138888888888888</v>
      </c>
      <c r="F8" s="96">
        <v>12</v>
      </c>
    </row>
    <row r="9" spans="1:18" ht="24" customHeight="1" x14ac:dyDescent="0.25">
      <c r="A9" s="26">
        <v>5</v>
      </c>
      <c r="B9" s="27" t="s">
        <v>39</v>
      </c>
      <c r="C9" s="97">
        <f>54/F9</f>
        <v>4.5</v>
      </c>
      <c r="D9" s="97">
        <f>66/F9</f>
        <v>5.5</v>
      </c>
      <c r="E9" s="124">
        <f t="shared" si="0"/>
        <v>0.33333333333333331</v>
      </c>
      <c r="F9" s="96">
        <v>12</v>
      </c>
    </row>
    <row r="10" spans="1:18" ht="24" customHeight="1" x14ac:dyDescent="0.25">
      <c r="A10" s="26">
        <v>6</v>
      </c>
      <c r="B10" s="27" t="s">
        <v>40</v>
      </c>
      <c r="C10" s="97">
        <f>48/F10</f>
        <v>4</v>
      </c>
      <c r="D10" s="97">
        <f>27/F10</f>
        <v>2.25</v>
      </c>
      <c r="E10" s="124">
        <f t="shared" si="0"/>
        <v>0.20833333333333334</v>
      </c>
      <c r="F10" s="96">
        <v>12</v>
      </c>
    </row>
    <row r="11" spans="1:18" s="29" customFormat="1" ht="24" customHeight="1" x14ac:dyDescent="0.25">
      <c r="A11" s="26">
        <v>7</v>
      </c>
      <c r="B11" s="28" t="s">
        <v>41</v>
      </c>
      <c r="C11" s="98" t="s">
        <v>111</v>
      </c>
      <c r="D11" s="98" t="s">
        <v>111</v>
      </c>
      <c r="E11" s="99" t="s">
        <v>111</v>
      </c>
      <c r="F11" s="99"/>
    </row>
    <row r="12" spans="1:18" ht="47.25" customHeight="1" x14ac:dyDescent="0.25">
      <c r="A12" s="119" t="s">
        <v>120</v>
      </c>
      <c r="B12" s="119"/>
      <c r="C12" s="119"/>
      <c r="D12" s="119"/>
      <c r="E12" s="119"/>
      <c r="F12" s="11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x14ac:dyDescent="0.6">
      <c r="A13" s="8" t="s">
        <v>117</v>
      </c>
      <c r="B13" s="30"/>
      <c r="C13" s="30"/>
    </row>
    <row r="14" spans="1:18" x14ac:dyDescent="0.25">
      <c r="A14" s="30"/>
      <c r="B14" s="30"/>
      <c r="C14" s="30"/>
    </row>
    <row r="15" spans="1:18" x14ac:dyDescent="0.25">
      <c r="A15" s="30"/>
      <c r="B15" s="30"/>
      <c r="C15" s="30"/>
    </row>
    <row r="16" spans="1:18" x14ac:dyDescent="0.25">
      <c r="A16" s="30"/>
      <c r="B16" s="100" t="s">
        <v>42</v>
      </c>
      <c r="C16" s="100" t="s">
        <v>43</v>
      </c>
    </row>
    <row r="17" spans="2:3" x14ac:dyDescent="0.25">
      <c r="B17" s="27" t="s">
        <v>44</v>
      </c>
      <c r="C17" s="26">
        <v>85</v>
      </c>
    </row>
    <row r="18" spans="2:3" x14ac:dyDescent="0.25">
      <c r="B18" s="27" t="s">
        <v>45</v>
      </c>
      <c r="C18" s="26">
        <v>170</v>
      </c>
    </row>
    <row r="19" spans="2:3" x14ac:dyDescent="0.25">
      <c r="B19" s="27" t="s">
        <v>46</v>
      </c>
      <c r="C19" s="26">
        <v>25</v>
      </c>
    </row>
    <row r="20" spans="2:3" x14ac:dyDescent="0.25">
      <c r="B20" s="27" t="s">
        <v>47</v>
      </c>
      <c r="C20" s="26">
        <v>25</v>
      </c>
    </row>
    <row r="21" spans="2:3" x14ac:dyDescent="0.25">
      <c r="B21" s="27" t="s">
        <v>48</v>
      </c>
      <c r="C21" s="26">
        <v>45</v>
      </c>
    </row>
    <row r="22" spans="2:3" x14ac:dyDescent="0.25">
      <c r="B22" s="27" t="s">
        <v>49</v>
      </c>
      <c r="C22" s="26">
        <v>45</v>
      </c>
    </row>
    <row r="23" spans="2:3" x14ac:dyDescent="0.25">
      <c r="B23" s="27" t="s">
        <v>50</v>
      </c>
      <c r="C23" s="26">
        <v>25</v>
      </c>
    </row>
    <row r="24" spans="2:3" x14ac:dyDescent="0.25">
      <c r="B24" s="26" t="s">
        <v>17</v>
      </c>
      <c r="C24" s="26">
        <f>SUM(C17:C23)</f>
        <v>420</v>
      </c>
    </row>
  </sheetData>
  <mergeCells count="6">
    <mergeCell ref="A2:F2"/>
    <mergeCell ref="A3:A4"/>
    <mergeCell ref="C3:D3"/>
    <mergeCell ref="A12:F12"/>
    <mergeCell ref="E3:E4"/>
    <mergeCell ref="F3:F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rightToLeft="1" workbookViewId="0">
      <selection activeCell="F6" sqref="F6"/>
    </sheetView>
  </sheetViews>
  <sheetFormatPr defaultRowHeight="15" x14ac:dyDescent="0.25"/>
  <cols>
    <col min="1" max="1" width="4.7109375" customWidth="1"/>
    <col min="2" max="2" width="10.85546875" customWidth="1"/>
    <col min="3" max="6" width="11.28515625" customWidth="1"/>
    <col min="16" max="16" width="9.42578125" customWidth="1"/>
  </cols>
  <sheetData>
    <row r="2" spans="1:6" ht="30" customHeight="1" x14ac:dyDescent="0.65">
      <c r="A2" s="38" t="s">
        <v>60</v>
      </c>
      <c r="B2" s="38"/>
      <c r="C2" s="38"/>
      <c r="D2" s="38"/>
      <c r="E2" s="38"/>
      <c r="F2" s="38"/>
    </row>
    <row r="3" spans="1:6" ht="39" customHeight="1" x14ac:dyDescent="0.25">
      <c r="A3" s="14" t="s">
        <v>0</v>
      </c>
      <c r="B3" s="15" t="s">
        <v>1</v>
      </c>
      <c r="C3" s="15" t="s">
        <v>23</v>
      </c>
      <c r="D3" s="15" t="s">
        <v>24</v>
      </c>
      <c r="E3" s="15" t="s">
        <v>25</v>
      </c>
      <c r="F3" s="16" t="s">
        <v>26</v>
      </c>
    </row>
    <row r="4" spans="1:6" ht="22.5" x14ac:dyDescent="0.55000000000000004">
      <c r="A4" s="17">
        <v>1</v>
      </c>
      <c r="B4" s="17" t="s">
        <v>5</v>
      </c>
      <c r="C4" s="18">
        <v>500</v>
      </c>
      <c r="D4" s="18">
        <v>532</v>
      </c>
      <c r="E4" s="18">
        <f>SUM(C4:D4)</f>
        <v>1032</v>
      </c>
      <c r="F4" s="19">
        <f>E4/30</f>
        <v>34.4</v>
      </c>
    </row>
    <row r="5" spans="1:6" ht="22.5" x14ac:dyDescent="0.55000000000000004">
      <c r="A5" s="17">
        <v>2</v>
      </c>
      <c r="B5" s="17" t="s">
        <v>6</v>
      </c>
      <c r="C5" s="18">
        <v>1400</v>
      </c>
      <c r="D5" s="18">
        <v>1618</v>
      </c>
      <c r="E5" s="18">
        <f t="shared" ref="E5:E16" si="0">SUM(C5:D5)</f>
        <v>3018</v>
      </c>
      <c r="F5" s="19">
        <f t="shared" ref="F5:F7" si="1">E5/30</f>
        <v>100.6</v>
      </c>
    </row>
    <row r="6" spans="1:6" ht="22.5" x14ac:dyDescent="0.55000000000000004">
      <c r="A6" s="17">
        <v>3</v>
      </c>
      <c r="B6" s="17" t="s">
        <v>7</v>
      </c>
      <c r="C6" s="18">
        <v>500</v>
      </c>
      <c r="D6" s="18">
        <v>1098</v>
      </c>
      <c r="E6" s="18">
        <f t="shared" si="0"/>
        <v>1598</v>
      </c>
      <c r="F6" s="19">
        <f t="shared" si="1"/>
        <v>53.266666666666666</v>
      </c>
    </row>
    <row r="7" spans="1:6" ht="22.5" x14ac:dyDescent="0.55000000000000004">
      <c r="A7" s="17">
        <v>4</v>
      </c>
      <c r="B7" s="17" t="s">
        <v>8</v>
      </c>
      <c r="C7" s="18">
        <v>872</v>
      </c>
      <c r="D7" s="18">
        <v>700</v>
      </c>
      <c r="E7" s="18">
        <f t="shared" si="0"/>
        <v>1572</v>
      </c>
      <c r="F7" s="19">
        <f t="shared" si="1"/>
        <v>52.4</v>
      </c>
    </row>
    <row r="8" spans="1:6" ht="22.5" x14ac:dyDescent="0.55000000000000004">
      <c r="A8" s="17">
        <v>5</v>
      </c>
      <c r="B8" s="17" t="s">
        <v>9</v>
      </c>
      <c r="C8" s="18">
        <v>650</v>
      </c>
      <c r="D8" s="18">
        <v>758</v>
      </c>
      <c r="E8" s="18">
        <f t="shared" si="0"/>
        <v>1408</v>
      </c>
      <c r="F8" s="20">
        <f>E8/31</f>
        <v>45.41935483870968</v>
      </c>
    </row>
    <row r="9" spans="1:6" ht="22.5" x14ac:dyDescent="0.55000000000000004">
      <c r="A9" s="17">
        <v>6</v>
      </c>
      <c r="B9" s="17" t="s">
        <v>28</v>
      </c>
      <c r="C9" s="18">
        <v>500</v>
      </c>
      <c r="D9" s="18">
        <v>560</v>
      </c>
      <c r="E9" s="18">
        <f t="shared" si="0"/>
        <v>1060</v>
      </c>
      <c r="F9" s="20">
        <f t="shared" ref="F9:F13" si="2">E9/31</f>
        <v>34.193548387096776</v>
      </c>
    </row>
    <row r="10" spans="1:6" ht="22.5" x14ac:dyDescent="0.55000000000000004">
      <c r="A10" s="17">
        <v>7</v>
      </c>
      <c r="B10" s="17" t="s">
        <v>29</v>
      </c>
      <c r="C10" s="18">
        <v>1719</v>
      </c>
      <c r="D10" s="18">
        <v>1600</v>
      </c>
      <c r="E10" s="18">
        <f t="shared" si="0"/>
        <v>3319</v>
      </c>
      <c r="F10" s="20">
        <f t="shared" si="2"/>
        <v>107.06451612903226</v>
      </c>
    </row>
    <row r="11" spans="1:6" ht="22.5" x14ac:dyDescent="0.55000000000000004">
      <c r="A11" s="17">
        <v>8</v>
      </c>
      <c r="B11" s="17" t="s">
        <v>12</v>
      </c>
      <c r="C11" s="18">
        <v>1200</v>
      </c>
      <c r="D11" s="18">
        <v>1232</v>
      </c>
      <c r="E11" s="18">
        <f t="shared" si="0"/>
        <v>2432</v>
      </c>
      <c r="F11" s="20">
        <f t="shared" si="2"/>
        <v>78.451612903225808</v>
      </c>
    </row>
    <row r="12" spans="1:6" ht="22.5" x14ac:dyDescent="0.55000000000000004">
      <c r="A12" s="17">
        <v>9</v>
      </c>
      <c r="B12" s="17" t="s">
        <v>27</v>
      </c>
      <c r="C12" s="18">
        <v>865</v>
      </c>
      <c r="D12" s="18">
        <v>1500</v>
      </c>
      <c r="E12" s="18">
        <f t="shared" si="0"/>
        <v>2365</v>
      </c>
      <c r="F12" s="20">
        <f t="shared" si="2"/>
        <v>76.290322580645167</v>
      </c>
    </row>
    <row r="13" spans="1:6" ht="22.5" x14ac:dyDescent="0.55000000000000004">
      <c r="A13" s="17">
        <v>10</v>
      </c>
      <c r="B13" s="17" t="s">
        <v>14</v>
      </c>
      <c r="C13" s="18">
        <v>780</v>
      </c>
      <c r="D13" s="18">
        <v>618</v>
      </c>
      <c r="E13" s="18">
        <f t="shared" si="0"/>
        <v>1398</v>
      </c>
      <c r="F13" s="20">
        <f t="shared" si="2"/>
        <v>45.096774193548384</v>
      </c>
    </row>
    <row r="14" spans="1:6" ht="22.5" x14ac:dyDescent="0.55000000000000004">
      <c r="A14" s="17">
        <v>11</v>
      </c>
      <c r="B14" s="17" t="s">
        <v>15</v>
      </c>
      <c r="C14" s="18">
        <v>450</v>
      </c>
      <c r="D14" s="18">
        <v>458</v>
      </c>
      <c r="E14" s="18">
        <f t="shared" si="0"/>
        <v>908</v>
      </c>
      <c r="F14" s="20">
        <f>E14/30</f>
        <v>30.266666666666666</v>
      </c>
    </row>
    <row r="15" spans="1:6" ht="22.5" x14ac:dyDescent="0.55000000000000004">
      <c r="A15" s="17">
        <v>12</v>
      </c>
      <c r="B15" s="17" t="s">
        <v>16</v>
      </c>
      <c r="C15" s="18">
        <v>0</v>
      </c>
      <c r="D15" s="18">
        <v>0</v>
      </c>
      <c r="E15" s="18">
        <f t="shared" si="0"/>
        <v>0</v>
      </c>
      <c r="F15" s="20">
        <f t="shared" ref="F15" si="3">E15/30</f>
        <v>0</v>
      </c>
    </row>
    <row r="16" spans="1:6" ht="24" x14ac:dyDescent="0.6">
      <c r="A16" s="120" t="s">
        <v>17</v>
      </c>
      <c r="B16" s="121"/>
      <c r="C16" s="21">
        <f>SUM(C4:C15)</f>
        <v>9436</v>
      </c>
      <c r="D16" s="21">
        <f>SUM(D4:D15)</f>
        <v>10674</v>
      </c>
      <c r="E16" s="21">
        <f t="shared" si="0"/>
        <v>20110</v>
      </c>
    </row>
    <row r="18" spans="1:1" ht="21" x14ac:dyDescent="0.6">
      <c r="A18" s="8" t="s">
        <v>117</v>
      </c>
    </row>
  </sheetData>
  <mergeCells count="1">
    <mergeCell ref="A16:B1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rightToLeft="1" zoomScaleNormal="100" zoomScaleSheetLayoutView="100" workbookViewId="0">
      <selection activeCell="A8" sqref="A8"/>
    </sheetView>
  </sheetViews>
  <sheetFormatPr defaultColWidth="9" defaultRowHeight="18.75" customHeight="1" x14ac:dyDescent="0.25"/>
  <cols>
    <col min="1" max="1" width="4" style="10" customWidth="1"/>
    <col min="2" max="2" width="33" style="10" customWidth="1"/>
    <col min="3" max="3" width="18.28515625" style="9" customWidth="1"/>
    <col min="4" max="4" width="9.28515625" style="9" customWidth="1"/>
    <col min="5" max="5" width="9.28515625" style="10" customWidth="1"/>
    <col min="6" max="16384" width="9" style="10"/>
  </cols>
  <sheetData>
    <row r="2" spans="1:4" ht="40.5" customHeight="1" x14ac:dyDescent="0.25">
      <c r="A2" s="122" t="s">
        <v>61</v>
      </c>
      <c r="B2" s="122"/>
      <c r="C2" s="122"/>
    </row>
    <row r="3" spans="1:4" ht="52.5" customHeight="1" x14ac:dyDescent="0.25">
      <c r="A3" s="11" t="s">
        <v>0</v>
      </c>
      <c r="B3" s="12" t="s">
        <v>18</v>
      </c>
      <c r="C3" s="13" t="s">
        <v>19</v>
      </c>
      <c r="D3" s="10"/>
    </row>
    <row r="4" spans="1:4" ht="35.25" customHeight="1" x14ac:dyDescent="0.25">
      <c r="A4" s="4">
        <v>1</v>
      </c>
      <c r="B4" s="5" t="s">
        <v>20</v>
      </c>
      <c r="C4" s="93">
        <v>270</v>
      </c>
      <c r="D4" s="10"/>
    </row>
    <row r="5" spans="1:4" ht="35.25" customHeight="1" x14ac:dyDescent="0.25">
      <c r="A5" s="4">
        <v>2</v>
      </c>
      <c r="B5" s="5" t="s">
        <v>21</v>
      </c>
      <c r="C5" s="93">
        <v>810</v>
      </c>
      <c r="D5" s="10"/>
    </row>
    <row r="6" spans="1:4" ht="35.25" customHeight="1" x14ac:dyDescent="0.25">
      <c r="A6" s="4">
        <v>3</v>
      </c>
      <c r="B6" s="5" t="s">
        <v>22</v>
      </c>
      <c r="C6" s="93">
        <v>4500</v>
      </c>
    </row>
    <row r="7" spans="1:4" ht="35.25" customHeight="1" x14ac:dyDescent="0.25">
      <c r="A7" s="123" t="s">
        <v>17</v>
      </c>
      <c r="B7" s="123"/>
      <c r="C7" s="94">
        <f>SUM(C4:C6)</f>
        <v>5580</v>
      </c>
      <c r="D7" s="10"/>
    </row>
    <row r="8" spans="1:4" ht="18.75" customHeight="1" x14ac:dyDescent="0.6">
      <c r="A8" s="8" t="s">
        <v>117</v>
      </c>
    </row>
  </sheetData>
  <mergeCells count="2">
    <mergeCell ref="A2:C2"/>
    <mergeCell ref="A7:B7"/>
  </mergeCells>
  <pageMargins left="0.7" right="0.7" top="0.75" bottom="0.75" header="0.3" footer="0.3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آمار غذا</vt:lpstr>
      <vt:lpstr>خوابگاهها</vt:lpstr>
      <vt:lpstr>امار وامها</vt:lpstr>
      <vt:lpstr>آمار خدمات اورزانس</vt:lpstr>
      <vt:lpstr>آمار استفاده کنندگان از استخر</vt:lpstr>
      <vt:lpstr>آمار ورزشی</vt:lpstr>
      <vt:lpstr>'آمار خدمات اورزانس'!Print_Area</vt:lpstr>
      <vt:lpstr>'آمار غذا'!Print_Area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2021-02-06T05:24:45Z</dcterms:modified>
</cp:coreProperties>
</file>